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608" windowHeight="8724" activeTab="2"/>
  </bookViews>
  <sheets>
    <sheet name="inwestycje  " sheetId="1" r:id="rId1"/>
    <sheet name="dotacje z budżetu" sheetId="2" r:id="rId2"/>
    <sheet name="Porozumienia" sheetId="3" r:id="rId3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<sst xmlns="http://schemas.openxmlformats.org/spreadsheetml/2006/main" count="317" uniqueCount="231">
  <si>
    <t>Nazwa</t>
  </si>
  <si>
    <t>Lp.</t>
  </si>
  <si>
    <t>w tym:</t>
  </si>
  <si>
    <t>1.</t>
  </si>
  <si>
    <t>Razem:</t>
  </si>
  <si>
    <t>4.</t>
  </si>
  <si>
    <t>2.</t>
  </si>
  <si>
    <t>3.</t>
  </si>
  <si>
    <t>WYKAZ GMINNYCH WYDATKÓW MAJĄTKOWYCH NA 2020 r.</t>
  </si>
  <si>
    <t>Wysokość wydatków w 2020r.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</si>
  <si>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</si>
  <si>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</si>
  <si>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</si>
  <si>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</si>
  <si>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</si>
  <si>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Pomoc finansowa w formie dotacji celowej dla Województwa Wielkopolskiego  z przeznaczeniem na realizację zadania polegającego na "Rozbudowie drogi wojewódzkiej 311 - ścieżka pieszo-rowerowa od skrzyżowania z ulicą Spółdzielców w Czempiniu do końca wsi Jasień"  /60013 § 6300/</t>
  </si>
  <si>
    <t>Dotacja dla Powiatu Kościańskiego na pomoc finansową na zadanie "Przebudowa drogi powiatowej nr 2491P na odcinku od skrzyżowania z drogą powiatową  nr 3911P do miejscowości Srocko Wielkie" /60014 § 6300/</t>
  </si>
  <si>
    <t xml:space="preserve">Projekt budowy drogi gminnej w Starym Gołębinie (do kaplicy)  /60016 § 6050/  FS </t>
  </si>
  <si>
    <t>2020</t>
  </si>
  <si>
    <t xml:space="preserve">Budowa chodnika w Starym Tarnowie  - przedłużenie ul.Polnej /60016 § 6050/  FS </t>
  </si>
  <si>
    <t>5.</t>
  </si>
  <si>
    <t>Budowa chodnika z dopuszczeniem ruchu rowerowego i oświetlenia w Piechaninie działki 192/3 i 193/3 /60016 § 6050/</t>
  </si>
  <si>
    <t>6.</t>
  </si>
  <si>
    <t>Projekt budowy ulicy Adama Mickiewicza i fragmentu ulicy Stefana Żeromskiego w Czempiniu oraz budowy drogi w Starym Tarnowie od ulicy Śremskiej do ulicy Juliusza Słowackiego  /60016 § 6050/</t>
  </si>
  <si>
    <t>7.</t>
  </si>
  <si>
    <t xml:space="preserve">Budowa chodnika na terenie wsi Bieczyny    /60016 § 6050/   FS     </t>
  </si>
  <si>
    <t>8.</t>
  </si>
  <si>
    <t>środki unijne</t>
  </si>
  <si>
    <t>9.</t>
  </si>
  <si>
    <t>Projekt rozbudowy drogi wojewóddzkiej 311 - ścieżka pieszo-rowerowa od skrzyżowania z ul.Spółdzielców w Czempiniu  do końca wsi Jasień /60016 § 6050/</t>
  </si>
  <si>
    <t>10.</t>
  </si>
  <si>
    <t>Przebudowa zatoki na rynku w Czempiniu - projekt / 60016 § 6050/</t>
  </si>
  <si>
    <t>11.</t>
  </si>
  <si>
    <t>Uzbrojenie terenu inwestycyjnego w Głuchowie w pobliżu węzła Czempiń na drodze ekdpresowej S5 /70005 § 6057,6059,6050/</t>
  </si>
  <si>
    <t>12.</t>
  </si>
  <si>
    <t>Zakup gruntu w Siernikach /70005 § 6060/ FS</t>
  </si>
  <si>
    <t>13.</t>
  </si>
  <si>
    <t>Wykup gruntów pod drogi i inne  /70005 §6060/</t>
  </si>
  <si>
    <t>14.</t>
  </si>
  <si>
    <t>17.</t>
  </si>
  <si>
    <t>15.</t>
  </si>
  <si>
    <t>16.</t>
  </si>
  <si>
    <t>Dotacja na budowę strażnicy OSP w Srocku Wielkim     /75412 § 6230/ w tym 10.000 zł FS Srocko Wielkie, FO 5.076 zł Os.nr 1</t>
  </si>
  <si>
    <t>18.</t>
  </si>
  <si>
    <t>19.</t>
  </si>
  <si>
    <t>20.</t>
  </si>
  <si>
    <t>21.</t>
  </si>
  <si>
    <t>Odpłatne przyjęcie urządzeń wodno-kanalizacyjknych od osób fizycznych i prawnych /90001 § 6050/</t>
  </si>
  <si>
    <t>22.</t>
  </si>
  <si>
    <t>Dotacje dla podmiotów spoza sektora finansów publicznych na dofinansowanie budowy przydomowych oczyszczalni ścieków /90001 § 6230/</t>
  </si>
  <si>
    <t>23.</t>
  </si>
  <si>
    <t>24.</t>
  </si>
  <si>
    <t>Rozbudowa oświetlenia ulicznego  /90015 § 6050/</t>
  </si>
  <si>
    <t>25.</t>
  </si>
  <si>
    <t>Zakup i montaż lampy solarnej we wsi Nowe Borówko - rozbudowa oświetlenia ulicznego /90015 § 6050/ FS</t>
  </si>
  <si>
    <t>26.</t>
  </si>
  <si>
    <t>Zakup i montaż lampy solarnej we wsi Zadory - rozbudowa oświetlenia ulicznego /90015 § 6050/ FS</t>
  </si>
  <si>
    <t>27.</t>
  </si>
  <si>
    <t>Zakup i montaż lampy solarnej we wsi Donatowo - rozbudowa oświetlenia ulicznego /90015 § 6050/ FS</t>
  </si>
  <si>
    <t>28.</t>
  </si>
  <si>
    <t>Zakup i montaż lampy solarnej we wsi Sierniki - rozbudowa oświetlenia ulicznego/90015 § 6050/  FS</t>
  </si>
  <si>
    <t>Przebudowa wraz z termomodernizacją świetlicy w Jasieniu /92109 § 6050/   FS</t>
  </si>
  <si>
    <t>29.</t>
  </si>
  <si>
    <t>Projekt termomodernizacji i adaptacji budynku sali gimnastycznej w Starym Gołębinie na przedszkole /92695 § 6050/</t>
  </si>
  <si>
    <t>30.</t>
  </si>
  <si>
    <t>Modernizacja budynku klubowego na 100-lecie klubu Helios Czempiń (projekt duży budżetu obywatelskiego)  /92695 § 6050/</t>
  </si>
  <si>
    <t>31.</t>
  </si>
  <si>
    <t>Budowa altany (wiaty) na stadionie w Głuchowie wraz z wyposażeniem /92695 § 6050/ FS</t>
  </si>
  <si>
    <t>32.</t>
  </si>
  <si>
    <t>Rezerwa na wydatki majątkowe /75818 § 6800/</t>
  </si>
  <si>
    <t>Tor Przeszkód CTiF dla Młodzieżowych Drużyn Pożarniczych z terenu gminy Czempiń (projekt mały budżetu obywatelskiego) /75412 § 6060/</t>
  </si>
  <si>
    <t>Przebudowa drogi w Piechaninie  nr 576087P   /60016 § 6058, 6059, 6050/</t>
  </si>
  <si>
    <t>Rewitalizacja społeczna, przestrzenno-funkcjonalna, środowiskowa i techniczna Miasta Czempinia poprzez utworzenie Centrum Aktywizacji Społecznej, zielonej enklawy miasta, ogólnodostępnych stref rekreacji, ciagów komunikacyjnych oraz budowe monitoringu /75095 § 6050, 6057,6059/</t>
  </si>
  <si>
    <t>Dotacja celowa dla Powiatu Kościańskiego na modernizację szpitala  /85111 § 6300/</t>
  </si>
  <si>
    <t>Wspieranie korzystania z odnawialnych źródeł energii - dotacje dla podmiotów spoza sektora finansów publicznych na dofinansowanie zakupu i montażu lub wymiany źródeł energii /90005 § 6230/</t>
  </si>
  <si>
    <t xml:space="preserve">Dostawa i montaż altany na placu zabaw na osiedlu Nr 6 w Czempiniu /92695 § 6050/  </t>
  </si>
  <si>
    <t>Projekt przebudowy przepustów na rowach melioracyjnych w Jarogniewicach. / 60016 § 6050/</t>
  </si>
  <si>
    <t>Rewitalizacja społeczna, przestrzenno-funkcjonalna, środowiskowa i techniczna Miasta Czempinia poprzez utworzenie Centrum Aktywizacji Społecznej, zielonej enklawy miasta, ogólnodostępnych stref rekreacji, ciagów komunikacyjnych oraz budowe monitoringu - pozostale nakłady. /75095 § 6050/</t>
  </si>
  <si>
    <t>33.</t>
  </si>
  <si>
    <t>34.</t>
  </si>
  <si>
    <t>35.</t>
  </si>
  <si>
    <t>Budynek gospodarczy przy świetlicy wiejskiej w Betkowie  /92109 § 6050/ FS</t>
  </si>
  <si>
    <t>Utworzenie pracowni komputerowej w Szkole Podstawowej w Głuchowie. / 80101 § 6050/</t>
  </si>
  <si>
    <t>Utworzenie pracowni komputerowej w Szkole Podstawowej w Czempiniu. / 80101 § 6050/</t>
  </si>
  <si>
    <t>36.</t>
  </si>
  <si>
    <t>Załącznik nr 3</t>
  </si>
  <si>
    <t>Rady Miejskiej w Czempiniu</t>
  </si>
  <si>
    <t>Uzbrojenie terenu inwestycyjnego w Głuchowie w pobliżu węzła Czempiń na drodze ekdpresowej S5 - roboty dodatkowe /70005 § 6050/</t>
  </si>
  <si>
    <t>37.</t>
  </si>
  <si>
    <t>Zakup i dostawa wirtualnej pomocy dydaktycznej 3D w ramach projektu "Doposażenie pracowni, wsparcie dla nauczycieli oraz zajęcia dodatkowe dla uczniów Szkoły Podstawowej w Czempiniu oraz Gimnazjum w Borowie" /80101 § 6057, 6059/</t>
  </si>
  <si>
    <t>38.</t>
  </si>
  <si>
    <t>39.</t>
  </si>
  <si>
    <t>Wydatki na zakup udziałów Gminy Czempiń w Samorządowym Funduszu Poręczeń Kredytowych Sp. z o.o.  /75095 § 6010/</t>
  </si>
  <si>
    <t>40.</t>
  </si>
  <si>
    <t>41.</t>
  </si>
  <si>
    <t>Budowa ulicy Wspólnej w Czempiniu / 60016 § 6050/</t>
  </si>
  <si>
    <t>42.</t>
  </si>
  <si>
    <t>Wykonanie projektów budowy dróg w Czempiniu: ul. Krętej, ul. Podgórnej, ul. X-lecia RKS, odnogi od ul. Poznańskie Przemieście  / 60016 § 6050/</t>
  </si>
  <si>
    <t>Plan dotacji udzielanych z budżetu Gminy na 2020 rok</t>
  </si>
  <si>
    <t>I Dotacje podmiotowe</t>
  </si>
  <si>
    <t>Dział</t>
  </si>
  <si>
    <t>Rozdz.</t>
  </si>
  <si>
    <t>Par.</t>
  </si>
  <si>
    <t>Kwota</t>
  </si>
  <si>
    <t>Jednostki sektora fin. publ.</t>
  </si>
  <si>
    <t>Jednostki spoza sektora fin. publ.</t>
  </si>
  <si>
    <t>801</t>
  </si>
  <si>
    <t>Oświata i wychowanie</t>
  </si>
  <si>
    <t>80104</t>
  </si>
  <si>
    <t>Przedszkola</t>
  </si>
  <si>
    <t>2540</t>
  </si>
  <si>
    <t>Dotacja podmiotowa z budżetu dla niepublicznej jednostki systemu oświaty</t>
  </si>
  <si>
    <t>Rodzina</t>
  </si>
  <si>
    <t>85505</t>
  </si>
  <si>
    <t>Tworzenie i funkcjonowanie żłobków</t>
  </si>
  <si>
    <t>2580</t>
  </si>
  <si>
    <t>Dotacja podmiotowa z budżetu dla jednostek niezaliczanych do sektora finansów publicznych</t>
  </si>
  <si>
    <t>85506</t>
  </si>
  <si>
    <t>Tworzenie i finkcjonowanie klubów dziecięcych</t>
  </si>
  <si>
    <t>Kultura i ochrona dziedzictwa narodowego</t>
  </si>
  <si>
    <t>92113</t>
  </si>
  <si>
    <t>Centra kultury i sztuki</t>
  </si>
  <si>
    <t>2480</t>
  </si>
  <si>
    <t>Dotacja podmiotowa z budżetu dla samorządowej  instytucji kultury</t>
  </si>
  <si>
    <t>92116</t>
  </si>
  <si>
    <t>Biblioteki</t>
  </si>
  <si>
    <t>Dotacja podmiotowa z budżetu dla samorządowej instytucji kultury</t>
  </si>
  <si>
    <t>RAZEM</t>
  </si>
  <si>
    <t>II Dotacje celowe</t>
  </si>
  <si>
    <t>010</t>
  </si>
  <si>
    <t>Rolnictwo i łowiectwo</t>
  </si>
  <si>
    <t>01008</t>
  </si>
  <si>
    <t>Melioracje wodne</t>
  </si>
  <si>
    <t>2830</t>
  </si>
  <si>
    <t>Dotacja celowa z budżetu na finansowanie lub dofinansowanie zadań zleconych do realizacji pozostałym jednostkom niezaliczanym do sektora finansów publicznych</t>
  </si>
  <si>
    <t>600</t>
  </si>
  <si>
    <t>Transport i łączność</t>
  </si>
  <si>
    <t>60003</t>
  </si>
  <si>
    <t>Krajowe pasażerskie przewozy autobusowe</t>
  </si>
  <si>
    <t>2710</t>
  </si>
  <si>
    <t>Dotacja celowa na pomoc finansową udzielaną między jednostkami samorządu terytorialnego na dofinansowanie własnych zadań bieżących</t>
  </si>
  <si>
    <t>60013</t>
  </si>
  <si>
    <t>Drogi publiczne wojewódzkie</t>
  </si>
  <si>
    <t>6300</t>
  </si>
  <si>
    <t>Dotacja celowa na pomoc finansową udzielaną między jst na dofinansowanie własnych zadań inwestycyjnych i zakupów inwestycyjnych</t>
  </si>
  <si>
    <t>60014</t>
  </si>
  <si>
    <t>Drogi publiczne powiatowe</t>
  </si>
  <si>
    <t>750</t>
  </si>
  <si>
    <t>Administracja publiczna</t>
  </si>
  <si>
    <t>75075</t>
  </si>
  <si>
    <t>Promocja jednostek samorządu terytorialnego</t>
  </si>
  <si>
    <t>2329</t>
  </si>
  <si>
    <t>Dotacje celowe przekazane dla powiatu na zadania bieżące realizowane na podstawie porozumień (umów) między jst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</si>
  <si>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</si>
  <si>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</si>
  <si>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</si>
  <si>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</si>
  <si>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</si>
  <si>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6230</t>
  </si>
  <si>
    <t>Dotacje celowe z budżetu na finansowanie lub dofinansowanie kosztów realizacji inwestycji i zakupów inwestycyjnych jednostek niezaliczanych do sektora finansów publicznych</t>
  </si>
  <si>
    <t>Dowożenie uczniów do szkół</t>
  </si>
  <si>
    <t>80195</t>
  </si>
  <si>
    <t>Pozostała działalność</t>
  </si>
  <si>
    <t>Ochrona zdrowia</t>
  </si>
  <si>
    <t>85111</t>
  </si>
  <si>
    <t>Szpitale ogólne</t>
  </si>
  <si>
    <t>85117</t>
  </si>
  <si>
    <t>Zakłady opiekuńczo - lecznicze i pielęgnacyjno - opiekuńcze</t>
  </si>
  <si>
    <t>85154</t>
  </si>
  <si>
    <t>Przeciwdziałanie alkoholizmowi</t>
  </si>
  <si>
    <t>85195</t>
  </si>
  <si>
    <t>Pozostałe zadania w zakresie polityki społecznej</t>
  </si>
  <si>
    <t>85311</t>
  </si>
  <si>
    <t>Rehabilitacja zawodowa i społeczna osób niepełnosprawnych</t>
  </si>
  <si>
    <t>Gospodarka komunalna i ochrona środowiska</t>
  </si>
  <si>
    <t>Gospodarka ściekowa i ochrona wód</t>
  </si>
  <si>
    <t>Ochrona powietrza atmosferycznego i klimatu</t>
  </si>
  <si>
    <t>90013</t>
  </si>
  <si>
    <t>Schroniska dla zwierząt</t>
  </si>
  <si>
    <t>2310</t>
  </si>
  <si>
    <t>Dotacje celowe przekazane gminie na zadania bieżące realizowane na podstawie porozumień (umów) między jst</t>
  </si>
  <si>
    <t>90026</t>
  </si>
  <si>
    <t>Pozostałe działania związane z gospodarką odpadami</t>
  </si>
  <si>
    <t>2900</t>
  </si>
  <si>
    <t>Wpłaty gmin i powiatów na rzecz innych jednostek samorządu terytorialnego oraz związków gmin, związków powiatowo-gminnych, związków powiatów, związków metropolitarnych na dofinansowanie zadań bieżących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</si>
  <si>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</si>
  <si>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</si>
  <si>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</si>
  <si>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</si>
  <si>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</si>
  <si>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Kultura fizyczna</t>
  </si>
  <si>
    <t>92605</t>
  </si>
  <si>
    <t>Zadania w zakresie kultury fizycznej</t>
  </si>
  <si>
    <t>43.</t>
  </si>
  <si>
    <r>
      <t xml:space="preserve">Wykonanie dokumentacji projektowej terenu rekreacyjnego przy dawnym Gimnazjum w Borowie.  /92695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</si>
  <si>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t>44.</t>
  </si>
  <si>
    <r>
      <t xml:space="preserve">Rozwój zielono – niebieskiej infrastruktury na terenie Gminy Czempiń sposobem na wzmocnienie odporności na negatywne skutki zmian klimatu – dokumentacja projektowa. /90095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</si>
  <si>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r>
      <t xml:space="preserve">Przebudowa budynku dawnej szkoły na świetlicę wiejską w Piechaninie - prace uzupełniające /92109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 FS Piechanin</t>
    </r>
  </si>
  <si>
    <t>45.</t>
  </si>
  <si>
    <r>
      <t xml:space="preserve">Dotacja celowa dla Gminy Miejskiej Kościan na zadanie "Rozbudowa i przebudowa budynku Ośrodka Rehabilitacyjnego w Kościanie – etap I"  85195 </t>
    </r>
    <r>
      <rPr>
        <sz val="8"/>
        <color indexed="8"/>
        <rFont val="Calibri"/>
        <family val="2"/>
      </rPr>
      <t>§</t>
    </r>
    <r>
      <rPr>
        <sz val="8"/>
        <color indexed="8"/>
        <rFont val="Times New Roman"/>
        <family val="1"/>
      </rPr>
      <t xml:space="preserve"> 6300</t>
    </r>
  </si>
  <si>
    <r>
      <t xml:space="preserve">Budowa drogi dojazdowej do gruntow rolnych w obrębie wsi Borowo, Gmina Czempiń /01042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</si>
  <si>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t xml:space="preserve">125.000,00 pomoc finansowa z Województwa Wlkp
</t>
  </si>
  <si>
    <r>
      <t xml:space="preserve"> "Świetlicę wyremontujesz mieszkańców zintegrujesz" - Remont świetlicy wiejskiej w miejscowości Gorzyczki w Gminie Czempiń /01095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6050, w tym 10.000 zł z FS Gorzyczki/</t>
    </r>
  </si>
  <si>
    <t>w tym 30.000 zł pomoc finansowa z Województwa Wielkopolskiego</t>
  </si>
  <si>
    <r>
      <t xml:space="preserve">Zakup dygestorium chemicznego dla Szkoły Podstawowej w Głuchowie /80101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6060/</t>
    </r>
  </si>
  <si>
    <t>46.</t>
  </si>
  <si>
    <r>
      <t xml:space="preserve">Budowa systemu rowerowych ciągów komunikacyjnych prowadzących do węzła przesiadkowego w Czempiniu wraz działaniami informacyjnymi i promocyjnymi dotyczącymi transportu publicznego, rowerowego i pieszego - dokumentacja projektowa /60095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</si>
  <si>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t>PLAN DOCHODÓW I WYDATKÓW ZWIĄZANYCH Z REALIZACJĄ ZADAŃ REALIZOWANYCH W DRODZE UMÓW LUB POROZUMIEŃ Z INNYMI JST NA 2020 ROK</t>
  </si>
  <si>
    <t>DOCHODY</t>
  </si>
  <si>
    <t>Rozdział</t>
  </si>
  <si>
    <t>Paragraf</t>
  </si>
  <si>
    <t>Treść</t>
  </si>
  <si>
    <t>Plan</t>
  </si>
  <si>
    <t>Zmiana</t>
  </si>
  <si>
    <t>Plan po zmianach</t>
  </si>
  <si>
    <t>Dotacje celowe otrzymane od samorządu województwa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</si>
  <si>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</si>
  <si>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 xml:space="preserve">Przedszkola </t>
  </si>
  <si>
    <t>Dotacje celowe otrzymane z gminy na zadania bieżące realizowane na podstawie porozumień (umów) między jednostkami samorządu terytorialnego</t>
  </si>
  <si>
    <t>WYDATKI</t>
  </si>
  <si>
    <t>Zakup usług pozostałych</t>
  </si>
  <si>
    <t>Różne opłaty i składki</t>
  </si>
  <si>
    <t>z dnia 27 sierpnia 2020r.</t>
  </si>
  <si>
    <t>320.669,15 dotacja z FDS</t>
  </si>
  <si>
    <r>
      <t xml:space="preserve">Przebudowa ulicy Zachodniej w Czempiniu wraz z przebudową oświetlenia - projekt. /60016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</si>
  <si>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t>47.</t>
  </si>
  <si>
    <t>Załącznik nr 6</t>
  </si>
  <si>
    <t>60078</t>
  </si>
  <si>
    <t>Usuwanie skutków klęsk żywiołowych</t>
  </si>
  <si>
    <t>Załącznik nr 7</t>
  </si>
  <si>
    <t>do uchwały nr XXV/193/20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</si>
</sst>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i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.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4" fontId="6" fillId="0" borderId="10" xfId="44" applyNumberFormat="1" applyFont="1" applyFill="1" applyBorder="1" applyAlignment="1">
      <alignment vertical="center"/>
    </xf>
    <xf numFmtId="4" fontId="6" fillId="0" borderId="11" xfId="44" applyNumberFormat="1" applyFont="1" applyFill="1" applyBorder="1" applyAlignment="1">
      <alignment vertical="center"/>
    </xf>
    <xf numFmtId="0" fontId="58" fillId="0" borderId="0" xfId="0" applyFont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wrapText="1"/>
    </xf>
    <xf numFmtId="49" fontId="11" fillId="33" borderId="13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justify" wrapText="1"/>
    </xf>
    <xf numFmtId="4" fontId="11" fillId="33" borderId="11" xfId="0" applyNumberFormat="1" applyFont="1" applyFill="1" applyBorder="1" applyAlignment="1">
      <alignment horizontal="right" wrapText="1"/>
    </xf>
    <xf numFmtId="0" fontId="12" fillId="0" borderId="13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justify" wrapText="1"/>
    </xf>
    <xf numFmtId="4" fontId="12" fillId="0" borderId="11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justify" wrapText="1"/>
    </xf>
    <xf numFmtId="4" fontId="10" fillId="0" borderId="11" xfId="0" applyNumberFormat="1" applyFont="1" applyBorder="1" applyAlignment="1">
      <alignment horizontal="right" wrapText="1"/>
    </xf>
    <xf numFmtId="0" fontId="11" fillId="34" borderId="11" xfId="0" applyFont="1" applyFill="1" applyBorder="1" applyAlignment="1">
      <alignment horizontal="center" vertical="center"/>
    </xf>
    <xf numFmtId="49" fontId="11" fillId="34" borderId="15" xfId="0" applyNumberFormat="1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 horizontal="justify" wrapText="1"/>
    </xf>
    <xf numFmtId="4" fontId="11" fillId="34" borderId="11" xfId="0" applyNumberFormat="1" applyFont="1" applyFill="1" applyBorder="1" applyAlignment="1">
      <alignment horizontal="right" wrapText="1"/>
    </xf>
    <xf numFmtId="0" fontId="12" fillId="0" borderId="16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/>
    </xf>
    <xf numFmtId="4" fontId="11" fillId="33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4" fontId="12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12" fillId="0" borderId="13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" fontId="11" fillId="34" borderId="11" xfId="0" applyNumberFormat="1" applyFont="1" applyFill="1" applyBorder="1" applyAlignment="1">
      <alignment/>
    </xf>
    <xf numFmtId="49" fontId="11" fillId="0" borderId="17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59" fillId="35" borderId="18" xfId="0" applyFont="1" applyFill="1" applyBorder="1" applyAlignment="1">
      <alignment horizontal="left" vertical="center" wrapText="1"/>
    </xf>
    <xf numFmtId="4" fontId="10" fillId="0" borderId="13" xfId="0" applyNumberFormat="1" applyFont="1" applyBorder="1" applyAlignment="1">
      <alignment/>
    </xf>
    <xf numFmtId="49" fontId="12" fillId="0" borderId="16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wrapText="1"/>
    </xf>
    <xf numFmtId="4" fontId="12" fillId="0" borderId="10" xfId="0" applyNumberFormat="1" applyFont="1" applyBorder="1" applyAlignment="1">
      <alignment/>
    </xf>
    <xf numFmtId="0" fontId="11" fillId="33" borderId="11" xfId="0" applyFont="1" applyFill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4" fontId="11" fillId="0" borderId="11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left" vertical="center"/>
    </xf>
    <xf numFmtId="0" fontId="59" fillId="35" borderId="1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49" fontId="11" fillId="33" borderId="14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left"/>
    </xf>
    <xf numFmtId="0" fontId="11" fillId="0" borderId="16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left"/>
    </xf>
    <xf numFmtId="0" fontId="11" fillId="34" borderId="10" xfId="0" applyFont="1" applyFill="1" applyBorder="1" applyAlignment="1">
      <alignment horizontal="center"/>
    </xf>
    <xf numFmtId="49" fontId="11" fillId="34" borderId="14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0" fontId="61" fillId="34" borderId="19" xfId="0" applyFont="1" applyFill="1" applyBorder="1" applyAlignment="1">
      <alignment horizontal="left" vertical="center" wrapText="1"/>
    </xf>
    <xf numFmtId="0" fontId="62" fillId="35" borderId="19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justify" wrapText="1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justify" wrapText="1"/>
    </xf>
    <xf numFmtId="49" fontId="11" fillId="0" borderId="10" xfId="0" applyNumberFormat="1" applyFont="1" applyBorder="1" applyAlignment="1">
      <alignment horizontal="center"/>
    </xf>
    <xf numFmtId="0" fontId="60" fillId="0" borderId="1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58" fillId="0" borderId="2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 shrinkToFit="1"/>
    </xf>
    <xf numFmtId="4" fontId="6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6" fillId="0" borderId="16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4" fontId="6" fillId="0" borderId="16" xfId="0" applyNumberFormat="1" applyFont="1" applyBorder="1" applyAlignment="1">
      <alignment horizontal="right" wrapText="1"/>
    </xf>
    <xf numFmtId="0" fontId="6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top"/>
    </xf>
    <xf numFmtId="49" fontId="7" fillId="36" borderId="11" xfId="55" applyNumberFormat="1" applyFont="1" applyFill="1" applyBorder="1" applyAlignment="1">
      <alignment horizontal="justify" wrapText="1"/>
      <protection/>
    </xf>
    <xf numFmtId="0" fontId="6" fillId="0" borderId="11" xfId="0" applyFont="1" applyBorder="1" applyAlignment="1">
      <alignment vertical="center" wrapText="1"/>
    </xf>
    <xf numFmtId="3" fontId="3" fillId="0" borderId="0" xfId="0" applyNumberFormat="1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11" fillId="0" borderId="11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16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14" fillId="34" borderId="16" xfId="0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/>
    </xf>
    <xf numFmtId="4" fontId="16" fillId="0" borderId="1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4" fillId="0" borderId="0" xfId="0" applyNumberFormat="1" applyFont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0" fillId="0" borderId="22" xfId="0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vertical="center"/>
    </xf>
    <xf numFmtId="0" fontId="14" fillId="34" borderId="12" xfId="0" applyFont="1" applyFill="1" applyBorder="1" applyAlignment="1">
      <alignment vertical="center"/>
    </xf>
    <xf numFmtId="49" fontId="1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 wrapText="1" shrinkToFit="1"/>
    </xf>
    <xf numFmtId="4" fontId="6" fillId="0" borderId="16" xfId="0" applyNumberFormat="1" applyFont="1" applyBorder="1" applyAlignment="1">
      <alignment horizontal="center" vertical="center" wrapText="1" shrinkToFit="1"/>
    </xf>
    <xf numFmtId="4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34" borderId="23" xfId="0" applyFont="1" applyFill="1" applyBorder="1" applyAlignment="1">
      <alignment horizontal="left" vertical="center" wrapText="1"/>
    </xf>
    <xf numFmtId="0" fontId="14" fillId="34" borderId="14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/>
    </xf>
    <xf numFmtId="0" fontId="14" fillId="34" borderId="14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4" fillId="34" borderId="2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left" wrapText="1"/>
    </xf>
    <xf numFmtId="0" fontId="14" fillId="34" borderId="14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8"/>
  <sheetViews>
    <sheetView zoomScalePageLayoutView="0" workbookViewId="0" topLeftCell="A1">
      <selection activeCell="F2" sqref="F2"/>
    </sheetView>
  </sheetViews>
  <sheetFormatPr defaultColWidth="9.125" defaultRowHeight="12.75"/>
  <cols>
    <col min="1" max="1" width="3.875" style="112" customWidth="1"/>
    <col min="2" max="2" width="48.125" style="6" customWidth="1"/>
    <col min="3" max="3" width="13.00390625" style="6" customWidth="1"/>
    <col min="4" max="4" width="9.50390625" style="6" customWidth="1"/>
    <col min="5" max="5" width="13.625" style="6" customWidth="1"/>
    <col min="6" max="6" width="13.50390625" style="7" customWidth="1"/>
    <col min="7" max="7" width="19.50390625" style="6" customWidth="1"/>
    <col min="8" max="8" width="13.50390625" style="6" hidden="1" customWidth="1"/>
    <col min="9" max="9" width="9.125" style="6" customWidth="1"/>
    <col min="10" max="10" width="10.875" style="6" hidden="1" customWidth="1"/>
    <col min="11" max="11" width="10.00390625" style="6" bestFit="1" customWidth="1"/>
    <col min="12" max="16384" width="9.125" style="6" customWidth="1"/>
  </cols>
  <sheetData>
    <row r="1" spans="4:6" ht="12.75">
      <c r="D1" s="113"/>
      <c r="F1" s="7" t="s">
        <v>85</v>
      </c>
    </row>
    <row r="2" spans="4:6" ht="12.75">
      <c r="D2" s="113"/>
      <c r="F2" s="1" t="s">
        <v>230</v>
      </c>
    </row>
    <row r="3" spans="4:6" ht="12.75">
      <c r="D3" s="113"/>
      <c r="F3" s="1" t="s">
        <v>86</v>
      </c>
    </row>
    <row r="4" spans="4:6" ht="12" customHeight="1">
      <c r="D4" s="113"/>
      <c r="F4" s="7" t="s">
        <v>222</v>
      </c>
    </row>
    <row r="5" ht="5.25" customHeight="1"/>
    <row r="6" spans="1:7" ht="5.25" customHeight="1">
      <c r="A6" s="227" t="s">
        <v>8</v>
      </c>
      <c r="B6" s="227"/>
      <c r="C6" s="227"/>
      <c r="D6" s="227"/>
      <c r="E6" s="227"/>
      <c r="F6" s="227"/>
      <c r="G6" s="227"/>
    </row>
    <row r="7" spans="1:7" ht="9.75" customHeight="1">
      <c r="A7" s="227"/>
      <c r="B7" s="227"/>
      <c r="C7" s="227"/>
      <c r="D7" s="227"/>
      <c r="E7" s="227"/>
      <c r="F7" s="227"/>
      <c r="G7" s="227"/>
    </row>
    <row r="8" spans="1:7" ht="11.25" customHeight="1">
      <c r="A8" s="114"/>
      <c r="B8" s="115"/>
      <c r="C8" s="115"/>
      <c r="D8" s="115"/>
      <c r="E8" s="115"/>
      <c r="F8" s="116"/>
      <c r="G8" s="115"/>
    </row>
    <row r="9" spans="1:7" ht="9.75">
      <c r="A9" s="209" t="s">
        <v>1</v>
      </c>
      <c r="B9" s="209" t="s">
        <v>0</v>
      </c>
      <c r="C9" s="228" t="s">
        <v>9</v>
      </c>
      <c r="D9" s="210" t="s">
        <v>10</v>
      </c>
      <c r="E9" s="210" t="s">
        <v>11</v>
      </c>
      <c r="F9" s="210" t="s">
        <v>12</v>
      </c>
      <c r="G9" s="210"/>
    </row>
    <row r="10" spans="1:7" ht="9" customHeight="1">
      <c r="A10" s="209"/>
      <c r="B10" s="209"/>
      <c r="C10" s="228"/>
      <c r="D10" s="210"/>
      <c r="E10" s="210"/>
      <c r="F10" s="210"/>
      <c r="G10" s="210"/>
    </row>
    <row r="11" spans="1:7" ht="17.25" customHeight="1">
      <c r="A11" s="209"/>
      <c r="B11" s="209"/>
      <c r="C11" s="228"/>
      <c r="D11" s="210"/>
      <c r="E11" s="210"/>
      <c r="F11" s="119" t="s">
        <v>13</v>
      </c>
      <c r="G11" s="120" t="s">
        <v>14</v>
      </c>
    </row>
    <row r="12" spans="1:7" ht="12.75" customHeight="1">
      <c r="A12" s="207" t="s">
        <v>3</v>
      </c>
      <c r="B12" s="214" t="s">
        <v>200</v>
      </c>
      <c r="C12" s="223">
        <v>280000</v>
      </c>
      <c r="D12" s="211">
        <v>2020</v>
      </c>
      <c r="E12" s="211">
        <v>2020</v>
      </c>
      <c r="F12" s="124">
        <v>280000</v>
      </c>
      <c r="G12" s="125"/>
    </row>
    <row r="13" spans="1:7" ht="21" customHeight="1">
      <c r="A13" s="213"/>
      <c r="B13" s="215"/>
      <c r="C13" s="224"/>
      <c r="D13" s="212"/>
      <c r="E13" s="212"/>
      <c r="F13" s="128" t="s">
        <v>2</v>
      </c>
      <c r="G13" s="127" t="s">
        <v>201</v>
      </c>
    </row>
    <row r="14" spans="1:7" ht="39" customHeight="1">
      <c r="A14" s="126" t="s">
        <v>6</v>
      </c>
      <c r="B14" s="129" t="s">
        <v>202</v>
      </c>
      <c r="C14" s="122">
        <v>70000</v>
      </c>
      <c r="D14" s="123">
        <v>2020</v>
      </c>
      <c r="E14" s="123">
        <v>2020</v>
      </c>
      <c r="F14" s="124">
        <v>70000</v>
      </c>
      <c r="G14" s="130" t="s">
        <v>203</v>
      </c>
    </row>
    <row r="15" spans="1:7" ht="60.75" customHeight="1">
      <c r="A15" s="126" t="s">
        <v>7</v>
      </c>
      <c r="B15" s="131" t="s">
        <v>15</v>
      </c>
      <c r="C15" s="122">
        <v>400000</v>
      </c>
      <c r="D15" s="123">
        <v>2019</v>
      </c>
      <c r="E15" s="123">
        <v>2020</v>
      </c>
      <c r="F15" s="124">
        <v>400000</v>
      </c>
      <c r="G15" s="125"/>
    </row>
    <row r="16" spans="1:7" ht="47.25" customHeight="1">
      <c r="A16" s="126" t="s">
        <v>5</v>
      </c>
      <c r="B16" s="132" t="s">
        <v>16</v>
      </c>
      <c r="C16" s="133">
        <v>50000</v>
      </c>
      <c r="D16" s="118">
        <v>2019</v>
      </c>
      <c r="E16" s="118">
        <v>2021</v>
      </c>
      <c r="F16" s="134">
        <v>50000</v>
      </c>
      <c r="G16" s="120"/>
    </row>
    <row r="17" spans="1:7" ht="24.75" customHeight="1">
      <c r="A17" s="126" t="s">
        <v>20</v>
      </c>
      <c r="B17" s="135" t="s">
        <v>17</v>
      </c>
      <c r="C17" s="136">
        <v>22000</v>
      </c>
      <c r="D17" s="137" t="s">
        <v>18</v>
      </c>
      <c r="E17" s="137" t="s">
        <v>18</v>
      </c>
      <c r="F17" s="2">
        <v>22000</v>
      </c>
      <c r="G17" s="255"/>
    </row>
    <row r="18" spans="1:7" ht="24.75" customHeight="1">
      <c r="A18" s="126" t="s">
        <v>22</v>
      </c>
      <c r="B18" s="135" t="s">
        <v>224</v>
      </c>
      <c r="C18" s="136">
        <v>25000</v>
      </c>
      <c r="D18" s="137" t="s">
        <v>18</v>
      </c>
      <c r="E18" s="137" t="s">
        <v>18</v>
      </c>
      <c r="F18" s="2">
        <v>25000</v>
      </c>
      <c r="G18" s="255"/>
    </row>
    <row r="19" spans="1:11" ht="26.25" customHeight="1">
      <c r="A19" s="117" t="s">
        <v>24</v>
      </c>
      <c r="B19" s="139" t="s">
        <v>19</v>
      </c>
      <c r="C19" s="140">
        <v>9000</v>
      </c>
      <c r="D19" s="117">
        <v>2020</v>
      </c>
      <c r="E19" s="126">
        <v>2020</v>
      </c>
      <c r="F19" s="2">
        <v>9000</v>
      </c>
      <c r="G19" s="125"/>
      <c r="K19" s="7"/>
    </row>
    <row r="20" spans="1:7" ht="30" customHeight="1">
      <c r="A20" s="117" t="s">
        <v>26</v>
      </c>
      <c r="B20" s="129" t="s">
        <v>21</v>
      </c>
      <c r="C20" s="122">
        <v>73800</v>
      </c>
      <c r="D20" s="123">
        <v>2019</v>
      </c>
      <c r="E20" s="123">
        <v>2020</v>
      </c>
      <c r="F20" s="124">
        <v>73800</v>
      </c>
      <c r="G20" s="125"/>
    </row>
    <row r="21" spans="1:7" ht="42.75" customHeight="1" hidden="1">
      <c r="A21" s="117" t="s">
        <v>5</v>
      </c>
      <c r="B21" s="129"/>
      <c r="C21" s="122"/>
      <c r="D21" s="123"/>
      <c r="E21" s="123"/>
      <c r="F21" s="124"/>
      <c r="G21" s="125"/>
    </row>
    <row r="22" spans="1:10" ht="36.75" customHeight="1">
      <c r="A22" s="117" t="s">
        <v>28</v>
      </c>
      <c r="B22" s="129" t="s">
        <v>23</v>
      </c>
      <c r="C22" s="122">
        <v>114000</v>
      </c>
      <c r="D22" s="123">
        <v>2019</v>
      </c>
      <c r="E22" s="123">
        <v>2020</v>
      </c>
      <c r="F22" s="124">
        <v>114000</v>
      </c>
      <c r="G22" s="125"/>
      <c r="J22" s="7">
        <f>SUM(G26,G36,G42,)</f>
        <v>13094267.27</v>
      </c>
    </row>
    <row r="23" spans="1:7" ht="23.25" customHeight="1">
      <c r="A23" s="121" t="s">
        <v>30</v>
      </c>
      <c r="B23" s="129" t="s">
        <v>25</v>
      </c>
      <c r="C23" s="122">
        <v>9402.52</v>
      </c>
      <c r="D23" s="123">
        <v>2020</v>
      </c>
      <c r="E23" s="123">
        <v>2020</v>
      </c>
      <c r="F23" s="124">
        <v>9402.52</v>
      </c>
      <c r="G23" s="121"/>
    </row>
    <row r="24" spans="1:7" ht="5.25" customHeight="1">
      <c r="A24" s="207" t="s">
        <v>32</v>
      </c>
      <c r="B24" s="220" t="s">
        <v>71</v>
      </c>
      <c r="C24" s="223">
        <v>109792.54</v>
      </c>
      <c r="D24" s="211">
        <v>2019</v>
      </c>
      <c r="E24" s="211">
        <v>2021</v>
      </c>
      <c r="F24" s="124"/>
      <c r="G24" s="121"/>
    </row>
    <row r="25" spans="1:7" ht="13.5" customHeight="1">
      <c r="A25" s="208"/>
      <c r="B25" s="221"/>
      <c r="C25" s="224"/>
      <c r="D25" s="212"/>
      <c r="E25" s="212"/>
      <c r="F25" s="128">
        <v>109792.54</v>
      </c>
      <c r="G25" s="138"/>
    </row>
    <row r="26" spans="1:7" ht="13.5" customHeight="1">
      <c r="A26" s="208"/>
      <c r="B26" s="221"/>
      <c r="C26" s="224"/>
      <c r="D26" s="212"/>
      <c r="E26" s="212"/>
      <c r="F26" s="128" t="s">
        <v>2</v>
      </c>
      <c r="G26" s="141">
        <v>66257</v>
      </c>
    </row>
    <row r="27" spans="1:7" ht="12" customHeight="1">
      <c r="A27" s="213"/>
      <c r="B27" s="222"/>
      <c r="C27" s="225"/>
      <c r="D27" s="226"/>
      <c r="E27" s="226"/>
      <c r="F27" s="143"/>
      <c r="G27" s="144" t="s">
        <v>27</v>
      </c>
    </row>
    <row r="28" spans="1:7" ht="38.25" customHeight="1">
      <c r="A28" s="126" t="s">
        <v>34</v>
      </c>
      <c r="B28" s="145" t="s">
        <v>29</v>
      </c>
      <c r="C28" s="136">
        <v>131500</v>
      </c>
      <c r="D28" s="126">
        <v>2017</v>
      </c>
      <c r="E28" s="126">
        <v>2020</v>
      </c>
      <c r="F28" s="143">
        <v>131500</v>
      </c>
      <c r="G28" s="146"/>
    </row>
    <row r="29" spans="1:7" ht="31.5" customHeight="1">
      <c r="A29" s="117" t="s">
        <v>36</v>
      </c>
      <c r="B29" s="132" t="s">
        <v>31</v>
      </c>
      <c r="C29" s="140">
        <v>10000</v>
      </c>
      <c r="D29" s="117">
        <v>2020</v>
      </c>
      <c r="E29" s="117">
        <v>2020</v>
      </c>
      <c r="F29" s="134">
        <v>10000</v>
      </c>
      <c r="G29" s="147"/>
    </row>
    <row r="30" spans="1:7" ht="54" customHeight="1">
      <c r="A30" s="117" t="s">
        <v>38</v>
      </c>
      <c r="B30" s="132" t="s">
        <v>76</v>
      </c>
      <c r="C30" s="140">
        <v>15000</v>
      </c>
      <c r="D30" s="117">
        <v>2019</v>
      </c>
      <c r="E30" s="117">
        <v>2020</v>
      </c>
      <c r="F30" s="134">
        <v>15000</v>
      </c>
      <c r="G30" s="147"/>
    </row>
    <row r="31" spans="1:7" ht="17.25" customHeight="1">
      <c r="A31" s="207" t="s">
        <v>40</v>
      </c>
      <c r="B31" s="220" t="s">
        <v>95</v>
      </c>
      <c r="C31" s="217">
        <v>732757.89</v>
      </c>
      <c r="D31" s="207">
        <v>2020</v>
      </c>
      <c r="E31" s="207">
        <v>2020</v>
      </c>
      <c r="F31" s="124">
        <v>732757.89</v>
      </c>
      <c r="G31" s="148"/>
    </row>
    <row r="32" spans="1:7" ht="15" customHeight="1">
      <c r="A32" s="208"/>
      <c r="B32" s="221"/>
      <c r="C32" s="218"/>
      <c r="D32" s="208"/>
      <c r="E32" s="208"/>
      <c r="F32" s="143" t="s">
        <v>2</v>
      </c>
      <c r="G32" s="149" t="s">
        <v>223</v>
      </c>
    </row>
    <row r="33" spans="1:8" ht="27" customHeight="1">
      <c r="A33" s="117" t="s">
        <v>41</v>
      </c>
      <c r="B33" s="132" t="s">
        <v>97</v>
      </c>
      <c r="C33" s="140">
        <v>80000</v>
      </c>
      <c r="D33" s="117">
        <v>2020</v>
      </c>
      <c r="E33" s="117">
        <v>2020</v>
      </c>
      <c r="F33" s="124">
        <v>80000</v>
      </c>
      <c r="G33" s="148"/>
      <c r="H33" s="7">
        <f>SUM(F12,F14,F15,F16,F17,F18,F19,F20,F22,F23,F25,F28,F29,F30,F31,F33)</f>
        <v>2132252.95</v>
      </c>
    </row>
    <row r="34" spans="1:7" ht="50.25" customHeight="1">
      <c r="A34" s="117" t="s">
        <v>39</v>
      </c>
      <c r="B34" s="132" t="s">
        <v>206</v>
      </c>
      <c r="C34" s="140">
        <v>100000</v>
      </c>
      <c r="D34" s="117">
        <v>2020</v>
      </c>
      <c r="E34" s="117">
        <v>2020</v>
      </c>
      <c r="F34" s="124">
        <v>100000</v>
      </c>
      <c r="G34" s="148"/>
    </row>
    <row r="35" spans="1:7" ht="24" customHeight="1">
      <c r="A35" s="209" t="s">
        <v>43</v>
      </c>
      <c r="B35" s="229" t="s">
        <v>33</v>
      </c>
      <c r="C35" s="230">
        <v>1610113.5</v>
      </c>
      <c r="D35" s="209">
        <v>2019</v>
      </c>
      <c r="E35" s="209">
        <v>2021</v>
      </c>
      <c r="F35" s="124">
        <v>1610113.5</v>
      </c>
      <c r="G35" s="148"/>
    </row>
    <row r="36" spans="1:7" ht="15.75" customHeight="1">
      <c r="A36" s="209"/>
      <c r="B36" s="229"/>
      <c r="C36" s="230"/>
      <c r="D36" s="209"/>
      <c r="E36" s="209"/>
      <c r="F36" s="128" t="s">
        <v>2</v>
      </c>
      <c r="G36" s="150">
        <v>956673.82</v>
      </c>
    </row>
    <row r="37" spans="1:7" ht="12" customHeight="1">
      <c r="A37" s="209"/>
      <c r="B37" s="229"/>
      <c r="C37" s="230"/>
      <c r="D37" s="209"/>
      <c r="E37" s="209"/>
      <c r="F37" s="143"/>
      <c r="G37" s="151" t="s">
        <v>27</v>
      </c>
    </row>
    <row r="38" spans="1:7" ht="34.5" customHeight="1">
      <c r="A38" s="117" t="s">
        <v>44</v>
      </c>
      <c r="B38" s="132" t="s">
        <v>87</v>
      </c>
      <c r="C38" s="140">
        <v>7000</v>
      </c>
      <c r="D38" s="117">
        <v>2020</v>
      </c>
      <c r="E38" s="117">
        <v>2020</v>
      </c>
      <c r="F38" s="143">
        <v>7000</v>
      </c>
      <c r="G38" s="151"/>
    </row>
    <row r="39" spans="1:7" ht="25.5" customHeight="1">
      <c r="A39" s="117" t="s">
        <v>45</v>
      </c>
      <c r="B39" s="132" t="s">
        <v>35</v>
      </c>
      <c r="C39" s="140">
        <v>9494.33</v>
      </c>
      <c r="D39" s="117">
        <v>2020</v>
      </c>
      <c r="E39" s="117">
        <v>2020</v>
      </c>
      <c r="F39" s="134">
        <v>9494.33</v>
      </c>
      <c r="G39" s="147"/>
    </row>
    <row r="40" spans="1:7" ht="18.75" customHeight="1">
      <c r="A40" s="126" t="s">
        <v>46</v>
      </c>
      <c r="B40" s="142" t="s">
        <v>37</v>
      </c>
      <c r="C40" s="136">
        <v>100000</v>
      </c>
      <c r="D40" s="126">
        <v>2020</v>
      </c>
      <c r="E40" s="126">
        <v>2020</v>
      </c>
      <c r="F40" s="143">
        <v>100000</v>
      </c>
      <c r="G40" s="149"/>
    </row>
    <row r="41" spans="1:7" ht="21" customHeight="1">
      <c r="A41" s="207" t="s">
        <v>48</v>
      </c>
      <c r="B41" s="214" t="s">
        <v>72</v>
      </c>
      <c r="C41" s="217">
        <v>15429869.57</v>
      </c>
      <c r="D41" s="207">
        <v>2018</v>
      </c>
      <c r="E41" s="207">
        <v>2021</v>
      </c>
      <c r="F41" s="152">
        <v>15429869.57</v>
      </c>
      <c r="G41" s="153"/>
    </row>
    <row r="42" spans="1:7" ht="16.5" customHeight="1">
      <c r="A42" s="208"/>
      <c r="B42" s="215"/>
      <c r="C42" s="218"/>
      <c r="D42" s="208"/>
      <c r="E42" s="208"/>
      <c r="F42" s="154" t="s">
        <v>2</v>
      </c>
      <c r="G42" s="150">
        <v>12071336.45</v>
      </c>
    </row>
    <row r="43" spans="1:7" ht="21" customHeight="1">
      <c r="A43" s="213"/>
      <c r="B43" s="216"/>
      <c r="C43" s="219"/>
      <c r="D43" s="213"/>
      <c r="E43" s="213"/>
      <c r="F43" s="155"/>
      <c r="G43" s="151" t="s">
        <v>27</v>
      </c>
    </row>
    <row r="44" spans="1:7" ht="63" customHeight="1">
      <c r="A44" s="117" t="s">
        <v>50</v>
      </c>
      <c r="B44" s="132" t="s">
        <v>77</v>
      </c>
      <c r="C44" s="140">
        <v>38000</v>
      </c>
      <c r="D44" s="117">
        <v>2019</v>
      </c>
      <c r="E44" s="117">
        <v>2020</v>
      </c>
      <c r="F44" s="134">
        <v>38000</v>
      </c>
      <c r="G44" s="156"/>
    </row>
    <row r="45" spans="1:7" ht="28.5" customHeight="1">
      <c r="A45" s="126" t="s">
        <v>51</v>
      </c>
      <c r="B45" s="132" t="s">
        <v>92</v>
      </c>
      <c r="C45" s="136">
        <v>20000</v>
      </c>
      <c r="D45" s="126">
        <v>2020</v>
      </c>
      <c r="E45" s="126">
        <v>2020</v>
      </c>
      <c r="F45" s="134">
        <v>20000</v>
      </c>
      <c r="G45" s="156"/>
    </row>
    <row r="46" spans="1:7" ht="23.25" customHeight="1">
      <c r="A46" s="117" t="s">
        <v>53</v>
      </c>
      <c r="B46" s="132" t="s">
        <v>42</v>
      </c>
      <c r="C46" s="140">
        <v>45076</v>
      </c>
      <c r="D46" s="117">
        <v>2020</v>
      </c>
      <c r="E46" s="117">
        <v>2020</v>
      </c>
      <c r="F46" s="134">
        <v>45076</v>
      </c>
      <c r="G46" s="156"/>
    </row>
    <row r="47" spans="1:7" ht="23.25" customHeight="1">
      <c r="A47" s="117" t="s">
        <v>55</v>
      </c>
      <c r="B47" s="132" t="s">
        <v>70</v>
      </c>
      <c r="C47" s="140">
        <v>12000</v>
      </c>
      <c r="D47" s="117">
        <v>2019</v>
      </c>
      <c r="E47" s="117">
        <v>2020</v>
      </c>
      <c r="F47" s="134">
        <v>12000</v>
      </c>
      <c r="G47" s="156"/>
    </row>
    <row r="48" spans="1:7" ht="23.25" customHeight="1">
      <c r="A48" s="117" t="s">
        <v>57</v>
      </c>
      <c r="B48" s="132" t="s">
        <v>69</v>
      </c>
      <c r="C48" s="140">
        <v>154500</v>
      </c>
      <c r="D48" s="117">
        <v>2020</v>
      </c>
      <c r="E48" s="117">
        <v>2020</v>
      </c>
      <c r="F48" s="134">
        <v>154500</v>
      </c>
      <c r="G48" s="156"/>
    </row>
    <row r="49" spans="1:7" ht="23.25" customHeight="1">
      <c r="A49" s="117" t="s">
        <v>59</v>
      </c>
      <c r="B49" s="132" t="s">
        <v>83</v>
      </c>
      <c r="C49" s="140">
        <v>60000</v>
      </c>
      <c r="D49" s="117">
        <v>2020</v>
      </c>
      <c r="E49" s="117">
        <v>2020</v>
      </c>
      <c r="F49" s="134">
        <v>60000</v>
      </c>
      <c r="G49" s="156"/>
    </row>
    <row r="50" spans="1:7" ht="23.25" customHeight="1">
      <c r="A50" s="117" t="s">
        <v>62</v>
      </c>
      <c r="B50" s="132" t="s">
        <v>82</v>
      </c>
      <c r="C50" s="140">
        <v>54251</v>
      </c>
      <c r="D50" s="117">
        <v>2020</v>
      </c>
      <c r="E50" s="117">
        <v>2020</v>
      </c>
      <c r="F50" s="134">
        <v>54251</v>
      </c>
      <c r="G50" s="156"/>
    </row>
    <row r="51" spans="1:7" ht="48" customHeight="1">
      <c r="A51" s="117" t="s">
        <v>64</v>
      </c>
      <c r="B51" s="132" t="s">
        <v>89</v>
      </c>
      <c r="C51" s="140">
        <v>15713.87</v>
      </c>
      <c r="D51" s="117">
        <v>2020</v>
      </c>
      <c r="E51" s="117">
        <v>2020</v>
      </c>
      <c r="F51" s="134">
        <v>15713.87</v>
      </c>
      <c r="G51" s="156"/>
    </row>
    <row r="52" spans="1:7" ht="41.25" customHeight="1">
      <c r="A52" s="117" t="s">
        <v>66</v>
      </c>
      <c r="B52" s="132" t="s">
        <v>204</v>
      </c>
      <c r="C52" s="140">
        <v>11000</v>
      </c>
      <c r="D52" s="117">
        <v>2020</v>
      </c>
      <c r="E52" s="117">
        <v>2020</v>
      </c>
      <c r="F52" s="134">
        <v>11000</v>
      </c>
      <c r="G52" s="156"/>
    </row>
    <row r="53" spans="1:8" ht="22.5" customHeight="1">
      <c r="A53" s="117" t="s">
        <v>68</v>
      </c>
      <c r="B53" s="157" t="s">
        <v>73</v>
      </c>
      <c r="C53" s="140">
        <v>50000</v>
      </c>
      <c r="D53" s="117">
        <v>2020</v>
      </c>
      <c r="E53" s="117">
        <v>2021</v>
      </c>
      <c r="F53" s="134">
        <v>50000</v>
      </c>
      <c r="G53" s="156"/>
      <c r="H53" s="7">
        <f>SUM(F34,F35,F38,F39,F40,F41,F44,F45,F46,F47,F48,F49,F50,F51,F52,F53)</f>
        <v>17717018.27</v>
      </c>
    </row>
    <row r="54" spans="1:7" ht="33" customHeight="1">
      <c r="A54" s="117" t="s">
        <v>78</v>
      </c>
      <c r="B54" s="157" t="s">
        <v>199</v>
      </c>
      <c r="C54" s="140">
        <v>10000</v>
      </c>
      <c r="D54" s="117">
        <v>2020</v>
      </c>
      <c r="E54" s="117">
        <v>2020</v>
      </c>
      <c r="F54" s="134">
        <v>10000</v>
      </c>
      <c r="G54" s="156"/>
    </row>
    <row r="55" spans="1:7" ht="27.75" customHeight="1">
      <c r="A55" s="117" t="s">
        <v>79</v>
      </c>
      <c r="B55" s="132" t="s">
        <v>47</v>
      </c>
      <c r="C55" s="140">
        <v>30000</v>
      </c>
      <c r="D55" s="117">
        <v>2014</v>
      </c>
      <c r="E55" s="117">
        <v>2024</v>
      </c>
      <c r="F55" s="3">
        <v>30000</v>
      </c>
      <c r="G55" s="147"/>
    </row>
    <row r="56" spans="1:8" ht="35.25" customHeight="1">
      <c r="A56" s="117" t="s">
        <v>80</v>
      </c>
      <c r="B56" s="139" t="s">
        <v>49</v>
      </c>
      <c r="C56" s="140">
        <v>6000</v>
      </c>
      <c r="D56" s="117">
        <v>2020</v>
      </c>
      <c r="E56" s="117">
        <v>2020</v>
      </c>
      <c r="F56" s="3">
        <v>6000</v>
      </c>
      <c r="G56" s="147"/>
      <c r="H56" s="7"/>
    </row>
    <row r="57" spans="1:7" ht="36.75" customHeight="1">
      <c r="A57" s="117" t="s">
        <v>84</v>
      </c>
      <c r="B57" s="139" t="s">
        <v>74</v>
      </c>
      <c r="C57" s="140">
        <v>150000</v>
      </c>
      <c r="D57" s="117">
        <v>2016</v>
      </c>
      <c r="E57" s="117">
        <v>2022</v>
      </c>
      <c r="F57" s="3">
        <v>150000</v>
      </c>
      <c r="G57" s="147"/>
    </row>
    <row r="58" spans="1:8" ht="21" customHeight="1">
      <c r="A58" s="117" t="s">
        <v>88</v>
      </c>
      <c r="B58" s="158" t="s">
        <v>52</v>
      </c>
      <c r="C58" s="140">
        <v>50000</v>
      </c>
      <c r="D58" s="117">
        <v>2020</v>
      </c>
      <c r="E58" s="117">
        <v>2020</v>
      </c>
      <c r="F58" s="3">
        <v>50000</v>
      </c>
      <c r="G58" s="147"/>
      <c r="H58" s="159"/>
    </row>
    <row r="59" spans="1:8" ht="24" customHeight="1">
      <c r="A59" s="117" t="s">
        <v>90</v>
      </c>
      <c r="B59" s="139" t="s">
        <v>54</v>
      </c>
      <c r="C59" s="140">
        <v>12000</v>
      </c>
      <c r="D59" s="117">
        <v>2020</v>
      </c>
      <c r="E59" s="126">
        <v>2020</v>
      </c>
      <c r="F59" s="2">
        <v>12000</v>
      </c>
      <c r="G59" s="149"/>
      <c r="H59" s="159"/>
    </row>
    <row r="60" spans="1:8" ht="25.5" customHeight="1" hidden="1">
      <c r="A60" s="117" t="s">
        <v>55</v>
      </c>
      <c r="B60" s="139" t="s">
        <v>56</v>
      </c>
      <c r="C60" s="140"/>
      <c r="D60" s="117">
        <v>2019</v>
      </c>
      <c r="E60" s="126">
        <v>2019</v>
      </c>
      <c r="F60" s="2"/>
      <c r="G60" s="149"/>
      <c r="H60" s="159"/>
    </row>
    <row r="61" spans="1:8" ht="25.5" customHeight="1" hidden="1">
      <c r="A61" s="117" t="s">
        <v>57</v>
      </c>
      <c r="B61" s="139" t="s">
        <v>58</v>
      </c>
      <c r="C61" s="140"/>
      <c r="D61" s="117">
        <v>2019</v>
      </c>
      <c r="E61" s="126">
        <v>2019</v>
      </c>
      <c r="F61" s="2"/>
      <c r="G61" s="149"/>
      <c r="H61" s="159"/>
    </row>
    <row r="62" spans="1:8" ht="24.75" customHeight="1" hidden="1">
      <c r="A62" s="117" t="s">
        <v>59</v>
      </c>
      <c r="B62" s="139" t="s">
        <v>60</v>
      </c>
      <c r="C62" s="140"/>
      <c r="D62" s="117">
        <v>2019</v>
      </c>
      <c r="E62" s="126">
        <v>2019</v>
      </c>
      <c r="F62" s="2"/>
      <c r="G62" s="149"/>
      <c r="H62" s="159"/>
    </row>
    <row r="63" spans="1:7" ht="37.5" customHeight="1">
      <c r="A63" s="117" t="s">
        <v>91</v>
      </c>
      <c r="B63" s="139" t="s">
        <v>196</v>
      </c>
      <c r="C63" s="140">
        <v>40000</v>
      </c>
      <c r="D63" s="117">
        <v>2020</v>
      </c>
      <c r="E63" s="117">
        <v>2020</v>
      </c>
      <c r="F63" s="3">
        <v>40000</v>
      </c>
      <c r="G63" s="147"/>
    </row>
    <row r="64" spans="1:7" ht="37.5" customHeight="1">
      <c r="A64" s="117" t="s">
        <v>93</v>
      </c>
      <c r="B64" s="160" t="s">
        <v>197</v>
      </c>
      <c r="C64" s="140">
        <v>19458.75</v>
      </c>
      <c r="D64" s="117">
        <v>2020</v>
      </c>
      <c r="E64" s="117">
        <v>2020</v>
      </c>
      <c r="F64" s="3">
        <v>19458.75</v>
      </c>
      <c r="G64" s="147"/>
    </row>
    <row r="65" spans="1:7" ht="23.25" customHeight="1">
      <c r="A65" s="117" t="s">
        <v>94</v>
      </c>
      <c r="B65" s="5" t="s">
        <v>81</v>
      </c>
      <c r="C65" s="140">
        <v>10000</v>
      </c>
      <c r="D65" s="117">
        <v>2020</v>
      </c>
      <c r="E65" s="117">
        <v>2020</v>
      </c>
      <c r="F65" s="3">
        <v>10000</v>
      </c>
      <c r="G65" s="147"/>
    </row>
    <row r="66" spans="1:7" ht="27" customHeight="1">
      <c r="A66" s="117" t="s">
        <v>96</v>
      </c>
      <c r="B66" s="132" t="s">
        <v>61</v>
      </c>
      <c r="C66" s="140">
        <v>15757.96</v>
      </c>
      <c r="D66" s="117">
        <v>2020</v>
      </c>
      <c r="E66" s="126">
        <v>2020</v>
      </c>
      <c r="F66" s="2">
        <v>15757.96</v>
      </c>
      <c r="G66" s="149"/>
    </row>
    <row r="67" spans="1:7" ht="27" customHeight="1">
      <c r="A67" s="117" t="s">
        <v>193</v>
      </c>
      <c r="B67" s="132" t="s">
        <v>194</v>
      </c>
      <c r="C67" s="140">
        <v>10000</v>
      </c>
      <c r="D67" s="117">
        <v>2020</v>
      </c>
      <c r="E67" s="126">
        <v>2020</v>
      </c>
      <c r="F67" s="2">
        <v>10000</v>
      </c>
      <c r="G67" s="149"/>
    </row>
    <row r="68" spans="1:7" ht="33" customHeight="1">
      <c r="A68" s="117" t="s">
        <v>195</v>
      </c>
      <c r="B68" s="132" t="s">
        <v>63</v>
      </c>
      <c r="C68" s="140">
        <v>47330.4</v>
      </c>
      <c r="D68" s="117">
        <v>2020</v>
      </c>
      <c r="E68" s="126">
        <v>2020</v>
      </c>
      <c r="F68" s="2">
        <v>47330.4</v>
      </c>
      <c r="G68" s="149"/>
    </row>
    <row r="69" spans="1:7" ht="33" customHeight="1" hidden="1">
      <c r="A69" s="117"/>
      <c r="B69" s="4"/>
      <c r="C69" s="140"/>
      <c r="D69" s="117"/>
      <c r="E69" s="126"/>
      <c r="F69" s="2"/>
      <c r="G69" s="149"/>
    </row>
    <row r="70" spans="1:7" ht="33" customHeight="1">
      <c r="A70" s="117" t="s">
        <v>198</v>
      </c>
      <c r="B70" s="111" t="s">
        <v>65</v>
      </c>
      <c r="C70" s="140">
        <v>48000</v>
      </c>
      <c r="D70" s="117">
        <v>2019</v>
      </c>
      <c r="E70" s="126">
        <v>2020</v>
      </c>
      <c r="F70" s="2">
        <v>48000</v>
      </c>
      <c r="G70" s="149"/>
    </row>
    <row r="71" spans="1:8" ht="23.25" customHeight="1">
      <c r="A71" s="117" t="s">
        <v>205</v>
      </c>
      <c r="B71" s="139" t="s">
        <v>67</v>
      </c>
      <c r="C71" s="140">
        <v>30155.23</v>
      </c>
      <c r="D71" s="117">
        <v>2020</v>
      </c>
      <c r="E71" s="117">
        <v>2020</v>
      </c>
      <c r="F71" s="3">
        <v>30155.23</v>
      </c>
      <c r="G71" s="147"/>
      <c r="H71" s="7"/>
    </row>
    <row r="72" spans="1:8" ht="26.25" customHeight="1">
      <c r="A72" s="117" t="s">
        <v>225</v>
      </c>
      <c r="B72" s="139" t="s">
        <v>75</v>
      </c>
      <c r="C72" s="140">
        <v>16000</v>
      </c>
      <c r="D72" s="117">
        <v>2019</v>
      </c>
      <c r="E72" s="126">
        <v>2020</v>
      </c>
      <c r="F72" s="2">
        <v>16000</v>
      </c>
      <c r="G72" s="149"/>
      <c r="H72" s="7">
        <f>SUM(F54,F55,F56,F57,F58,F59,F63,F64,F65,F66,F67,F68,F70,F71,F72)</f>
        <v>494702.34</v>
      </c>
    </row>
    <row r="73" spans="1:7" ht="20.25" customHeight="1">
      <c r="A73" s="114"/>
      <c r="B73" s="161"/>
      <c r="C73" s="162"/>
      <c r="D73" s="161"/>
      <c r="E73" s="163" t="s">
        <v>4</v>
      </c>
      <c r="F73" s="164">
        <f>SUM(H33,H53,H72)</f>
        <v>20343973.56</v>
      </c>
      <c r="G73" s="165"/>
    </row>
    <row r="74" spans="1:7" ht="9.75">
      <c r="A74" s="114"/>
      <c r="B74" s="161"/>
      <c r="C74" s="161"/>
      <c r="D74" s="161"/>
      <c r="E74" s="161"/>
      <c r="F74" s="166"/>
      <c r="G74" s="161"/>
    </row>
    <row r="75" spans="1:7" ht="9.75">
      <c r="A75" s="114"/>
      <c r="B75" s="161"/>
      <c r="C75" s="161"/>
      <c r="D75" s="161"/>
      <c r="E75" s="161"/>
      <c r="F75" s="166"/>
      <c r="G75" s="161"/>
    </row>
    <row r="76" spans="1:7" ht="9.75">
      <c r="A76" s="114"/>
      <c r="B76" s="161"/>
      <c r="C76" s="161"/>
      <c r="D76" s="161"/>
      <c r="E76" s="161"/>
      <c r="F76" s="166"/>
      <c r="G76" s="161"/>
    </row>
    <row r="77" spans="1:7" ht="9.75">
      <c r="A77" s="114"/>
      <c r="B77" s="161"/>
      <c r="C77" s="161"/>
      <c r="D77" s="161"/>
      <c r="E77" s="161"/>
      <c r="F77" s="166"/>
      <c r="G77" s="161"/>
    </row>
    <row r="78" ht="9.75">
      <c r="F78" s="167"/>
    </row>
  </sheetData>
  <sheetProtection/>
  <mergeCells count="32">
    <mergeCell ref="D35:D37"/>
    <mergeCell ref="D31:D32"/>
    <mergeCell ref="A24:A27"/>
    <mergeCell ref="A6:G7"/>
    <mergeCell ref="A9:A11"/>
    <mergeCell ref="B9:B11"/>
    <mergeCell ref="C9:C11"/>
    <mergeCell ref="D9:D11"/>
    <mergeCell ref="E24:E27"/>
    <mergeCell ref="A12:A13"/>
    <mergeCell ref="B12:B13"/>
    <mergeCell ref="C12:C13"/>
    <mergeCell ref="A41:A43"/>
    <mergeCell ref="B41:B43"/>
    <mergeCell ref="C41:C43"/>
    <mergeCell ref="D41:D43"/>
    <mergeCell ref="E41:E43"/>
    <mergeCell ref="B24:B27"/>
    <mergeCell ref="C24:C27"/>
    <mergeCell ref="D24:D27"/>
    <mergeCell ref="B31:B32"/>
    <mergeCell ref="C31:C32"/>
    <mergeCell ref="A31:A32"/>
    <mergeCell ref="E35:E37"/>
    <mergeCell ref="F9:G10"/>
    <mergeCell ref="E9:E11"/>
    <mergeCell ref="E31:E32"/>
    <mergeCell ref="D12:D13"/>
    <mergeCell ref="E12:E13"/>
    <mergeCell ref="A35:A37"/>
    <mergeCell ref="B35:B37"/>
    <mergeCell ref="C35:C3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91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50390625" style="0" customWidth="1"/>
    <col min="2" max="2" width="6.50390625" style="0" customWidth="1"/>
    <col min="3" max="3" width="5.875" style="0" customWidth="1"/>
    <col min="4" max="4" width="48.50390625" style="0" customWidth="1"/>
    <col min="5" max="5" width="11.125" style="0" customWidth="1"/>
    <col min="6" max="6" width="12.50390625" style="0" customWidth="1"/>
  </cols>
  <sheetData>
    <row r="1" spans="5:8" ht="12.75">
      <c r="E1" s="7" t="s">
        <v>226</v>
      </c>
      <c r="G1" s="6"/>
      <c r="H1" s="6"/>
    </row>
    <row r="2" spans="5:8" ht="12.75">
      <c r="E2" s="1" t="s">
        <v>230</v>
      </c>
      <c r="F2" s="7"/>
      <c r="G2" s="6"/>
      <c r="H2" s="6"/>
    </row>
    <row r="3" spans="5:8" ht="12.75">
      <c r="E3" s="1" t="s">
        <v>86</v>
      </c>
      <c r="F3" s="7"/>
      <c r="G3" s="6"/>
      <c r="H3" s="6"/>
    </row>
    <row r="4" spans="5:8" ht="12.75">
      <c r="E4" s="7" t="s">
        <v>222</v>
      </c>
      <c r="F4" s="7"/>
      <c r="G4" s="6"/>
      <c r="H4" s="6"/>
    </row>
    <row r="5" spans="5:8" ht="12.75">
      <c r="E5" s="6"/>
      <c r="G5" s="6"/>
      <c r="H5" s="6"/>
    </row>
    <row r="6" ht="12.75">
      <c r="A6" t="s">
        <v>98</v>
      </c>
    </row>
    <row r="7" s="8" customFormat="1" ht="17.25">
      <c r="A7" s="8" t="s">
        <v>99</v>
      </c>
    </row>
    <row r="8" ht="7.5" customHeight="1"/>
    <row r="9" spans="1:6" s="9" customFormat="1" ht="13.5" customHeight="1">
      <c r="A9" s="231" t="s">
        <v>100</v>
      </c>
      <c r="B9" s="231" t="s">
        <v>101</v>
      </c>
      <c r="C9" s="231" t="s">
        <v>102</v>
      </c>
      <c r="D9" s="231" t="s">
        <v>0</v>
      </c>
      <c r="E9" s="232" t="s">
        <v>103</v>
      </c>
      <c r="F9" s="232"/>
    </row>
    <row r="10" spans="1:6" s="9" customFormat="1" ht="42" customHeight="1">
      <c r="A10" s="231"/>
      <c r="B10" s="231"/>
      <c r="C10" s="231"/>
      <c r="D10" s="231"/>
      <c r="E10" s="10" t="s">
        <v>104</v>
      </c>
      <c r="F10" s="10" t="s">
        <v>105</v>
      </c>
    </row>
    <row r="11" spans="1:6" s="9" customFormat="1" ht="21.75" customHeight="1">
      <c r="A11" s="11" t="s">
        <v>106</v>
      </c>
      <c r="B11" s="12"/>
      <c r="C11" s="12"/>
      <c r="D11" s="13" t="s">
        <v>107</v>
      </c>
      <c r="E11" s="14">
        <f>E12</f>
        <v>0</v>
      </c>
      <c r="F11" s="14">
        <f>F12</f>
        <v>670000</v>
      </c>
    </row>
    <row r="12" spans="1:6" s="20" customFormat="1" ht="17.25" customHeight="1">
      <c r="A12" s="15"/>
      <c r="B12" s="16" t="s">
        <v>108</v>
      </c>
      <c r="C12" s="17"/>
      <c r="D12" s="18" t="s">
        <v>109</v>
      </c>
      <c r="E12" s="19">
        <f>E13</f>
        <v>0</v>
      </c>
      <c r="F12" s="19">
        <f>F13</f>
        <v>670000</v>
      </c>
    </row>
    <row r="13" spans="1:6" s="9" customFormat="1" ht="22.5" customHeight="1">
      <c r="A13" s="21"/>
      <c r="B13" s="22"/>
      <c r="C13" s="23" t="s">
        <v>110</v>
      </c>
      <c r="D13" s="24" t="s">
        <v>111</v>
      </c>
      <c r="E13" s="25"/>
      <c r="F13" s="25">
        <v>670000</v>
      </c>
    </row>
    <row r="14" spans="1:6" s="9" customFormat="1" ht="15.75" customHeight="1">
      <c r="A14" s="26">
        <v>855</v>
      </c>
      <c r="B14" s="27"/>
      <c r="C14" s="28"/>
      <c r="D14" s="29" t="s">
        <v>112</v>
      </c>
      <c r="E14" s="30"/>
      <c r="F14" s="30">
        <f>SUM(F15,F17)</f>
        <v>33600</v>
      </c>
    </row>
    <row r="15" spans="1:6" s="20" customFormat="1" ht="18.75" customHeight="1">
      <c r="A15" s="31"/>
      <c r="B15" s="32" t="s">
        <v>113</v>
      </c>
      <c r="C15" s="17"/>
      <c r="D15" s="18" t="s">
        <v>114</v>
      </c>
      <c r="E15" s="19"/>
      <c r="F15" s="19">
        <f>F16</f>
        <v>33600</v>
      </c>
    </row>
    <row r="16" spans="1:6" s="9" customFormat="1" ht="24.75" customHeight="1">
      <c r="A16" s="33"/>
      <c r="B16" s="22"/>
      <c r="C16" s="23" t="s">
        <v>115</v>
      </c>
      <c r="D16" s="24" t="s">
        <v>116</v>
      </c>
      <c r="E16" s="25"/>
      <c r="F16" s="25">
        <v>33600</v>
      </c>
    </row>
    <row r="17" spans="1:6" s="20" customFormat="1" ht="16.5" customHeight="1">
      <c r="A17" s="31"/>
      <c r="B17" s="32" t="s">
        <v>117</v>
      </c>
      <c r="C17" s="17"/>
      <c r="D17" s="18" t="s">
        <v>118</v>
      </c>
      <c r="E17" s="19"/>
      <c r="F17" s="19">
        <f>F18</f>
        <v>0</v>
      </c>
    </row>
    <row r="18" spans="1:6" s="9" customFormat="1" ht="24" customHeight="1">
      <c r="A18" s="33"/>
      <c r="B18" s="22"/>
      <c r="C18" s="23" t="s">
        <v>115</v>
      </c>
      <c r="D18" s="24" t="s">
        <v>116</v>
      </c>
      <c r="E18" s="25"/>
      <c r="F18" s="25">
        <v>0</v>
      </c>
    </row>
    <row r="19" spans="1:6" s="36" customFormat="1" ht="17.25" customHeight="1">
      <c r="A19" s="34">
        <v>921</v>
      </c>
      <c r="B19" s="34"/>
      <c r="C19" s="34"/>
      <c r="D19" s="13" t="s">
        <v>119</v>
      </c>
      <c r="E19" s="35">
        <f>SUM(E20,E22)</f>
        <v>984500</v>
      </c>
      <c r="F19" s="35">
        <f>SUM(F20,F22)</f>
        <v>0</v>
      </c>
    </row>
    <row r="20" spans="1:6" s="39" customFormat="1" ht="15.75" customHeight="1">
      <c r="A20" s="37"/>
      <c r="B20" s="16" t="s">
        <v>120</v>
      </c>
      <c r="C20" s="17"/>
      <c r="D20" s="18" t="s">
        <v>121</v>
      </c>
      <c r="E20" s="38">
        <f>E21</f>
        <v>699500</v>
      </c>
      <c r="F20" s="38">
        <f>F21</f>
        <v>0</v>
      </c>
    </row>
    <row r="21" spans="1:6" ht="24" customHeight="1">
      <c r="A21" s="40"/>
      <c r="B21" s="41"/>
      <c r="C21" s="23" t="s">
        <v>122</v>
      </c>
      <c r="D21" s="24" t="s">
        <v>123</v>
      </c>
      <c r="E21" s="42">
        <v>699500</v>
      </c>
      <c r="F21" s="42"/>
    </row>
    <row r="22" spans="1:6" s="39" customFormat="1" ht="15.75" customHeight="1">
      <c r="A22" s="43"/>
      <c r="B22" s="16" t="s">
        <v>124</v>
      </c>
      <c r="C22" s="17"/>
      <c r="D22" s="18" t="s">
        <v>125</v>
      </c>
      <c r="E22" s="38">
        <f>E23</f>
        <v>285000</v>
      </c>
      <c r="F22" s="38">
        <f>F23</f>
        <v>0</v>
      </c>
    </row>
    <row r="23" spans="1:6" ht="21.75" customHeight="1">
      <c r="A23" s="44"/>
      <c r="B23" s="41"/>
      <c r="C23" s="23" t="s">
        <v>122</v>
      </c>
      <c r="D23" s="24" t="s">
        <v>126</v>
      </c>
      <c r="E23" s="42">
        <v>285000</v>
      </c>
      <c r="F23" s="42"/>
    </row>
    <row r="24" spans="1:6" s="36" customFormat="1" ht="12.75">
      <c r="A24" s="45"/>
      <c r="B24" s="34"/>
      <c r="C24" s="34"/>
      <c r="D24" s="34" t="s">
        <v>127</v>
      </c>
      <c r="E24" s="35">
        <f>SUM(E11,E19)</f>
        <v>984500</v>
      </c>
      <c r="F24" s="35">
        <f>SUM(F11,F14,F19)</f>
        <v>703600</v>
      </c>
    </row>
    <row r="25" spans="1:6" ht="5.25" customHeight="1">
      <c r="A25" s="46"/>
      <c r="B25" s="46"/>
      <c r="C25" s="46"/>
      <c r="E25" s="47"/>
      <c r="F25" s="47"/>
    </row>
    <row r="26" spans="1:6" ht="28.5" customHeight="1">
      <c r="A26" s="8" t="s">
        <v>128</v>
      </c>
      <c r="B26" s="46"/>
      <c r="C26" s="46"/>
      <c r="E26" s="47"/>
      <c r="F26" s="47"/>
    </row>
    <row r="27" spans="1:6" ht="5.25" customHeight="1">
      <c r="A27" s="46"/>
      <c r="B27" s="46"/>
      <c r="C27" s="46"/>
      <c r="E27" s="47"/>
      <c r="F27" s="47"/>
    </row>
    <row r="28" spans="1:6" ht="13.5" customHeight="1">
      <c r="A28" s="231" t="s">
        <v>100</v>
      </c>
      <c r="B28" s="231" t="s">
        <v>101</v>
      </c>
      <c r="C28" s="231" t="s">
        <v>102</v>
      </c>
      <c r="D28" s="233" t="s">
        <v>0</v>
      </c>
      <c r="E28" s="232" t="s">
        <v>103</v>
      </c>
      <c r="F28" s="232"/>
    </row>
    <row r="29" spans="1:6" ht="37.5" customHeight="1">
      <c r="A29" s="231"/>
      <c r="B29" s="231"/>
      <c r="C29" s="231"/>
      <c r="D29" s="233"/>
      <c r="E29" s="10" t="s">
        <v>104</v>
      </c>
      <c r="F29" s="10" t="s">
        <v>105</v>
      </c>
    </row>
    <row r="30" spans="1:6" s="36" customFormat="1" ht="16.5" customHeight="1">
      <c r="A30" s="11" t="s">
        <v>129</v>
      </c>
      <c r="B30" s="12"/>
      <c r="C30" s="12"/>
      <c r="D30" s="13" t="s">
        <v>130</v>
      </c>
      <c r="E30" s="35">
        <f>E31</f>
        <v>0</v>
      </c>
      <c r="F30" s="35">
        <f>F31</f>
        <v>20000</v>
      </c>
    </row>
    <row r="31" spans="1:6" s="39" customFormat="1" ht="15.75" customHeight="1">
      <c r="A31" s="48"/>
      <c r="B31" s="16" t="s">
        <v>131</v>
      </c>
      <c r="C31" s="17"/>
      <c r="D31" s="18" t="s">
        <v>132</v>
      </c>
      <c r="E31" s="38">
        <f>E32</f>
        <v>0</v>
      </c>
      <c r="F31" s="38">
        <f>F32</f>
        <v>20000</v>
      </c>
    </row>
    <row r="32" spans="1:6" ht="45" customHeight="1">
      <c r="A32" s="49"/>
      <c r="B32" s="50"/>
      <c r="C32" s="23" t="s">
        <v>133</v>
      </c>
      <c r="D32" s="24" t="s">
        <v>134</v>
      </c>
      <c r="E32" s="42"/>
      <c r="F32" s="42">
        <v>20000</v>
      </c>
    </row>
    <row r="33" spans="1:6" ht="26.25" customHeight="1">
      <c r="A33" s="11" t="s">
        <v>135</v>
      </c>
      <c r="B33" s="12"/>
      <c r="C33" s="12"/>
      <c r="D33" s="13" t="s">
        <v>136</v>
      </c>
      <c r="E33" s="51">
        <f>SUM(E34,E36,E38,E40)</f>
        <v>503000</v>
      </c>
      <c r="F33" s="51">
        <f>SUM(F34,F36,F38,F40)</f>
        <v>0</v>
      </c>
    </row>
    <row r="34" spans="1:6" ht="24.75" customHeight="1">
      <c r="A34" s="15"/>
      <c r="B34" s="16" t="s">
        <v>137</v>
      </c>
      <c r="C34" s="17"/>
      <c r="D34" s="18" t="s">
        <v>138</v>
      </c>
      <c r="E34" s="38">
        <f>E35</f>
        <v>3000</v>
      </c>
      <c r="F34" s="38">
        <f>F35</f>
        <v>0</v>
      </c>
    </row>
    <row r="35" spans="1:6" ht="48" customHeight="1">
      <c r="A35" s="49"/>
      <c r="B35" s="52"/>
      <c r="C35" s="53" t="s">
        <v>139</v>
      </c>
      <c r="D35" s="54" t="s">
        <v>140</v>
      </c>
      <c r="E35" s="55">
        <v>3000</v>
      </c>
      <c r="F35" s="55"/>
    </row>
    <row r="36" spans="1:6" s="60" customFormat="1" ht="26.25" customHeight="1">
      <c r="A36" s="56"/>
      <c r="B36" s="57" t="s">
        <v>141</v>
      </c>
      <c r="C36" s="57"/>
      <c r="D36" s="58" t="s">
        <v>142</v>
      </c>
      <c r="E36" s="59">
        <f>E37</f>
        <v>400000</v>
      </c>
      <c r="F36" s="59">
        <f>F37</f>
        <v>0</v>
      </c>
    </row>
    <row r="37" spans="1:6" ht="43.5" customHeight="1">
      <c r="A37" s="61"/>
      <c r="B37" s="62"/>
      <c r="C37" s="61" t="s">
        <v>143</v>
      </c>
      <c r="D37" s="63" t="s">
        <v>144</v>
      </c>
      <c r="E37" s="64">
        <v>400000</v>
      </c>
      <c r="F37" s="64"/>
    </row>
    <row r="38" spans="1:6" s="60" customFormat="1" ht="23.25" customHeight="1">
      <c r="A38" s="65"/>
      <c r="B38" s="57" t="s">
        <v>145</v>
      </c>
      <c r="C38" s="57"/>
      <c r="D38" s="58" t="s">
        <v>146</v>
      </c>
      <c r="E38" s="59">
        <f>E39</f>
        <v>50000</v>
      </c>
      <c r="F38" s="59">
        <f>F39</f>
        <v>0</v>
      </c>
    </row>
    <row r="39" spans="1:6" ht="37.5" customHeight="1">
      <c r="A39" s="49"/>
      <c r="B39" s="62"/>
      <c r="C39" s="61" t="s">
        <v>143</v>
      </c>
      <c r="D39" s="63" t="s">
        <v>144</v>
      </c>
      <c r="E39" s="64">
        <v>50000</v>
      </c>
      <c r="F39" s="64"/>
    </row>
    <row r="40" spans="1:6" s="39" customFormat="1" ht="21" customHeight="1">
      <c r="A40" s="206"/>
      <c r="B40" s="32" t="s">
        <v>227</v>
      </c>
      <c r="C40" s="69"/>
      <c r="D40" s="70" t="s">
        <v>228</v>
      </c>
      <c r="E40" s="71">
        <f>E41</f>
        <v>50000</v>
      </c>
      <c r="F40" s="71">
        <f>F41</f>
        <v>0</v>
      </c>
    </row>
    <row r="41" spans="1:6" ht="37.5" customHeight="1">
      <c r="A41" s="61"/>
      <c r="B41" s="62"/>
      <c r="C41" s="53" t="s">
        <v>139</v>
      </c>
      <c r="D41" s="54" t="s">
        <v>140</v>
      </c>
      <c r="E41" s="64">
        <v>50000</v>
      </c>
      <c r="F41" s="64"/>
    </row>
    <row r="42" spans="1:6" s="36" customFormat="1" ht="18" customHeight="1">
      <c r="A42" s="66" t="s">
        <v>147</v>
      </c>
      <c r="B42" s="27"/>
      <c r="C42" s="28"/>
      <c r="D42" s="67" t="s">
        <v>148</v>
      </c>
      <c r="E42" s="68">
        <f>E43</f>
        <v>0</v>
      </c>
      <c r="F42" s="68">
        <f>F43</f>
        <v>0</v>
      </c>
    </row>
    <row r="43" spans="1:6" s="39" customFormat="1" ht="18.75" customHeight="1">
      <c r="A43" s="48"/>
      <c r="B43" s="32" t="s">
        <v>149</v>
      </c>
      <c r="C43" s="69"/>
      <c r="D43" s="70" t="s">
        <v>150</v>
      </c>
      <c r="E43" s="71">
        <f>E44</f>
        <v>0</v>
      </c>
      <c r="F43" s="71">
        <f>F44</f>
        <v>0</v>
      </c>
    </row>
    <row r="44" spans="1:6" ht="27.75" customHeight="1">
      <c r="A44" s="61"/>
      <c r="B44" s="62"/>
      <c r="C44" s="61" t="s">
        <v>151</v>
      </c>
      <c r="D44" s="24" t="s">
        <v>152</v>
      </c>
      <c r="E44" s="64">
        <v>0</v>
      </c>
      <c r="F44" s="64"/>
    </row>
    <row r="45" spans="1:6" s="36" customFormat="1" ht="18" customHeight="1">
      <c r="A45" s="34">
        <v>754</v>
      </c>
      <c r="B45" s="34"/>
      <c r="C45" s="34"/>
      <c r="D45" s="72" t="s">
        <v>153</v>
      </c>
      <c r="E45" s="35">
        <f>E46</f>
        <v>0</v>
      </c>
      <c r="F45" s="35">
        <f>F46</f>
        <v>58129.16</v>
      </c>
    </row>
    <row r="46" spans="1:6" s="39" customFormat="1" ht="15.75" customHeight="1">
      <c r="A46" s="37"/>
      <c r="B46" s="16" t="s">
        <v>154</v>
      </c>
      <c r="C46" s="17"/>
      <c r="D46" s="18" t="s">
        <v>155</v>
      </c>
      <c r="E46" s="38">
        <f>E47</f>
        <v>0</v>
      </c>
      <c r="F46" s="38">
        <f>SUM(F47:F48)</f>
        <v>58129.16</v>
      </c>
    </row>
    <row r="47" spans="1:6" ht="39.75" customHeight="1">
      <c r="A47" s="40"/>
      <c r="B47" s="53"/>
      <c r="C47" s="41" t="s">
        <v>156</v>
      </c>
      <c r="D47" s="24" t="s">
        <v>157</v>
      </c>
      <c r="E47" s="42"/>
      <c r="F47" s="42">
        <v>13053.16</v>
      </c>
    </row>
    <row r="48" spans="1:6" ht="49.5" customHeight="1">
      <c r="A48" s="44"/>
      <c r="B48" s="61"/>
      <c r="C48" s="41" t="s">
        <v>158</v>
      </c>
      <c r="D48" s="73" t="s">
        <v>159</v>
      </c>
      <c r="E48" s="42"/>
      <c r="F48" s="42">
        <v>45076</v>
      </c>
    </row>
    <row r="49" spans="1:6" ht="18" customHeight="1">
      <c r="A49" s="74">
        <v>801</v>
      </c>
      <c r="B49" s="75"/>
      <c r="C49" s="76"/>
      <c r="D49" s="77" t="s">
        <v>107</v>
      </c>
      <c r="E49" s="14">
        <f>SUM(E52,E50)</f>
        <v>16426.8</v>
      </c>
      <c r="F49" s="14">
        <f>SUM(F52,F50)</f>
        <v>3000</v>
      </c>
    </row>
    <row r="50" spans="1:6" ht="16.5" customHeight="1">
      <c r="A50" s="78"/>
      <c r="B50" s="79">
        <v>80113</v>
      </c>
      <c r="C50" s="79"/>
      <c r="D50" s="80" t="s">
        <v>160</v>
      </c>
      <c r="E50" s="81">
        <f>E51</f>
        <v>16426.8</v>
      </c>
      <c r="F50" s="81">
        <f>F51</f>
        <v>0</v>
      </c>
    </row>
    <row r="51" spans="1:6" ht="42" customHeight="1">
      <c r="A51" s="33"/>
      <c r="B51" s="82"/>
      <c r="C51" s="23" t="s">
        <v>139</v>
      </c>
      <c r="D51" s="83" t="s">
        <v>140</v>
      </c>
      <c r="E51" s="25">
        <v>16426.8</v>
      </c>
      <c r="F51" s="25"/>
    </row>
    <row r="52" spans="1:6" s="39" customFormat="1" ht="16.5" customHeight="1">
      <c r="A52" s="43"/>
      <c r="B52" s="16" t="s">
        <v>161</v>
      </c>
      <c r="C52" s="17"/>
      <c r="D52" s="18" t="s">
        <v>162</v>
      </c>
      <c r="E52" s="38">
        <f>E53</f>
        <v>0</v>
      </c>
      <c r="F52" s="38">
        <f>F53</f>
        <v>3000</v>
      </c>
    </row>
    <row r="53" spans="1:6" ht="35.25" customHeight="1">
      <c r="A53" s="84"/>
      <c r="B53" s="50"/>
      <c r="C53" s="23" t="s">
        <v>156</v>
      </c>
      <c r="D53" s="24" t="s">
        <v>157</v>
      </c>
      <c r="E53" s="85"/>
      <c r="F53" s="42">
        <v>3000</v>
      </c>
    </row>
    <row r="54" spans="1:6" s="36" customFormat="1" ht="12.75">
      <c r="A54" s="34">
        <v>851</v>
      </c>
      <c r="B54" s="86"/>
      <c r="C54" s="12"/>
      <c r="D54" s="87" t="s">
        <v>163</v>
      </c>
      <c r="E54" s="35">
        <f>SUM(E55,E57,E59,E61)</f>
        <v>60000</v>
      </c>
      <c r="F54" s="35">
        <f>SUM(F55,F57,F59,F61)</f>
        <v>9500</v>
      </c>
    </row>
    <row r="55" spans="1:6" s="36" customFormat="1" ht="12.75">
      <c r="A55" s="88"/>
      <c r="B55" s="50" t="s">
        <v>164</v>
      </c>
      <c r="C55" s="89"/>
      <c r="D55" s="90" t="s">
        <v>165</v>
      </c>
      <c r="E55" s="85">
        <f>E56</f>
        <v>50000</v>
      </c>
      <c r="F55" s="85">
        <f>F56</f>
        <v>0</v>
      </c>
    </row>
    <row r="56" spans="1:6" ht="34.5">
      <c r="A56" s="40"/>
      <c r="B56" s="41"/>
      <c r="C56" s="49" t="s">
        <v>143</v>
      </c>
      <c r="D56" s="63" t="s">
        <v>144</v>
      </c>
      <c r="E56" s="42">
        <v>50000</v>
      </c>
      <c r="F56" s="42">
        <v>0</v>
      </c>
    </row>
    <row r="57" spans="1:6" s="36" customFormat="1" ht="24" hidden="1">
      <c r="A57" s="88"/>
      <c r="B57" s="50" t="s">
        <v>166</v>
      </c>
      <c r="C57" s="91"/>
      <c r="D57" s="92" t="s">
        <v>167</v>
      </c>
      <c r="E57" s="85">
        <f>E58</f>
        <v>0</v>
      </c>
      <c r="F57" s="85">
        <f>F58</f>
        <v>0</v>
      </c>
    </row>
    <row r="58" spans="1:6" ht="43.5" customHeight="1" hidden="1">
      <c r="A58" s="40"/>
      <c r="B58" s="41"/>
      <c r="C58" s="93" t="s">
        <v>143</v>
      </c>
      <c r="D58" s="63" t="s">
        <v>144</v>
      </c>
      <c r="E58" s="42"/>
      <c r="F58" s="42"/>
    </row>
    <row r="59" spans="1:6" s="39" customFormat="1" ht="12.75">
      <c r="A59" s="43"/>
      <c r="B59" s="16" t="s">
        <v>168</v>
      </c>
      <c r="C59" s="17"/>
      <c r="D59" s="94" t="s">
        <v>169</v>
      </c>
      <c r="E59" s="38">
        <f>E60</f>
        <v>0</v>
      </c>
      <c r="F59" s="38">
        <f>F60</f>
        <v>0</v>
      </c>
    </row>
    <row r="60" spans="1:6" ht="23.25">
      <c r="A60" s="40"/>
      <c r="B60" s="41"/>
      <c r="C60" s="23" t="s">
        <v>156</v>
      </c>
      <c r="D60" s="24" t="s">
        <v>157</v>
      </c>
      <c r="E60" s="42"/>
      <c r="F60" s="42">
        <v>0</v>
      </c>
    </row>
    <row r="61" spans="1:6" s="39" customFormat="1" ht="12.75">
      <c r="A61" s="43"/>
      <c r="B61" s="16" t="s">
        <v>170</v>
      </c>
      <c r="C61" s="17"/>
      <c r="D61" s="70" t="s">
        <v>162</v>
      </c>
      <c r="E61" s="38">
        <f>SUM(E62:E63)</f>
        <v>10000</v>
      </c>
      <c r="F61" s="38">
        <f>SUM(F62:F63)</f>
        <v>9500</v>
      </c>
    </row>
    <row r="62" spans="1:6" ht="23.25">
      <c r="A62" s="88"/>
      <c r="B62" s="52"/>
      <c r="C62" s="23" t="s">
        <v>156</v>
      </c>
      <c r="D62" s="24" t="s">
        <v>157</v>
      </c>
      <c r="E62" s="85"/>
      <c r="F62" s="42">
        <v>9500</v>
      </c>
    </row>
    <row r="63" spans="1:6" ht="36.75" customHeight="1">
      <c r="A63" s="84"/>
      <c r="B63" s="62"/>
      <c r="C63" s="23" t="s">
        <v>143</v>
      </c>
      <c r="D63" s="63" t="s">
        <v>144</v>
      </c>
      <c r="E63" s="42">
        <v>10000</v>
      </c>
      <c r="F63" s="42"/>
    </row>
    <row r="64" spans="1:6" ht="12.75">
      <c r="A64" s="95">
        <v>853</v>
      </c>
      <c r="B64" s="96"/>
      <c r="C64" s="97"/>
      <c r="D64" s="98" t="s">
        <v>171</v>
      </c>
      <c r="E64" s="51">
        <f>E65</f>
        <v>2278</v>
      </c>
      <c r="F64" s="51">
        <f>F65</f>
        <v>0</v>
      </c>
    </row>
    <row r="65" spans="1:6" s="39" customFormat="1" ht="25.5" customHeight="1">
      <c r="A65" s="37"/>
      <c r="B65" s="16" t="s">
        <v>172</v>
      </c>
      <c r="C65" s="17"/>
      <c r="D65" s="108" t="s">
        <v>173</v>
      </c>
      <c r="E65" s="38">
        <f>E66</f>
        <v>2278</v>
      </c>
      <c r="F65" s="38">
        <f>F66</f>
        <v>0</v>
      </c>
    </row>
    <row r="66" spans="1:6" ht="32.25">
      <c r="A66" s="84"/>
      <c r="B66" s="50"/>
      <c r="C66" s="23" t="s">
        <v>139</v>
      </c>
      <c r="D66" s="99" t="s">
        <v>140</v>
      </c>
      <c r="E66" s="42">
        <v>2278</v>
      </c>
      <c r="F66" s="42"/>
    </row>
    <row r="67" spans="1:6" s="36" customFormat="1" ht="12.75">
      <c r="A67" s="34">
        <v>900</v>
      </c>
      <c r="B67" s="34"/>
      <c r="C67" s="34"/>
      <c r="D67" s="72" t="s">
        <v>174</v>
      </c>
      <c r="E67" s="35">
        <f>SUM(E68,E70,E72,E74)</f>
        <v>89900</v>
      </c>
      <c r="F67" s="35">
        <f>SUM(F68,F70,F72)</f>
        <v>156000</v>
      </c>
    </row>
    <row r="68" spans="1:6" s="36" customFormat="1" ht="12.75">
      <c r="A68" s="100"/>
      <c r="B68" s="101">
        <v>90001</v>
      </c>
      <c r="C68" s="102"/>
      <c r="D68" s="103" t="s">
        <v>175</v>
      </c>
      <c r="E68" s="85"/>
      <c r="F68" s="85">
        <f>F69</f>
        <v>6000</v>
      </c>
    </row>
    <row r="69" spans="1:6" ht="34.5">
      <c r="A69" s="40"/>
      <c r="B69" s="104"/>
      <c r="C69" s="105">
        <v>6230</v>
      </c>
      <c r="D69" s="73" t="s">
        <v>159</v>
      </c>
      <c r="E69" s="42"/>
      <c r="F69" s="42">
        <v>6000</v>
      </c>
    </row>
    <row r="70" spans="1:6" ht="19.5" customHeight="1">
      <c r="A70" s="44"/>
      <c r="B70" s="101">
        <v>90005</v>
      </c>
      <c r="C70" s="102"/>
      <c r="D70" s="103" t="s">
        <v>176</v>
      </c>
      <c r="E70" s="85"/>
      <c r="F70" s="85">
        <f>F71</f>
        <v>150000</v>
      </c>
    </row>
    <row r="71" spans="1:6" ht="54.75" customHeight="1">
      <c r="A71" s="109"/>
      <c r="B71" s="104"/>
      <c r="C71" s="105">
        <v>6230</v>
      </c>
      <c r="D71" s="73" t="s">
        <v>159</v>
      </c>
      <c r="E71" s="42"/>
      <c r="F71" s="42">
        <v>150000</v>
      </c>
    </row>
    <row r="72" spans="1:6" s="39" customFormat="1" ht="19.5" customHeight="1">
      <c r="A72" s="43"/>
      <c r="B72" s="16" t="s">
        <v>177</v>
      </c>
      <c r="C72" s="17"/>
      <c r="D72" s="18" t="s">
        <v>178</v>
      </c>
      <c r="E72" s="38">
        <f>E73</f>
        <v>57400</v>
      </c>
      <c r="F72" s="38">
        <f>F73</f>
        <v>0</v>
      </c>
    </row>
    <row r="73" spans="1:6" ht="33.75" customHeight="1">
      <c r="A73" s="40"/>
      <c r="B73" s="41"/>
      <c r="C73" s="23" t="s">
        <v>179</v>
      </c>
      <c r="D73" s="24" t="s">
        <v>180</v>
      </c>
      <c r="E73" s="42">
        <v>57400</v>
      </c>
      <c r="F73" s="42"/>
    </row>
    <row r="74" spans="1:6" s="39" customFormat="1" ht="24.75" customHeight="1">
      <c r="A74" s="43"/>
      <c r="B74" s="16" t="s">
        <v>181</v>
      </c>
      <c r="C74" s="17"/>
      <c r="D74" s="18" t="s">
        <v>182</v>
      </c>
      <c r="E74" s="38">
        <f>SUM(E75:E76)</f>
        <v>32500</v>
      </c>
      <c r="F74" s="38">
        <f>SUM(F75:F76)</f>
        <v>0</v>
      </c>
    </row>
    <row r="75" spans="1:6" ht="34.5" customHeight="1">
      <c r="A75" s="40"/>
      <c r="B75" s="53"/>
      <c r="C75" s="23" t="s">
        <v>139</v>
      </c>
      <c r="D75" s="99" t="s">
        <v>140</v>
      </c>
      <c r="E75" s="42">
        <v>7500</v>
      </c>
      <c r="F75" s="42"/>
    </row>
    <row r="76" spans="1:6" ht="50.25" customHeight="1">
      <c r="A76" s="44"/>
      <c r="B76" s="61"/>
      <c r="C76" s="23" t="s">
        <v>183</v>
      </c>
      <c r="D76" s="24" t="s">
        <v>184</v>
      </c>
      <c r="E76" s="42">
        <v>25000</v>
      </c>
      <c r="F76" s="42"/>
    </row>
    <row r="77" spans="1:6" s="36" customFormat="1" ht="12.75">
      <c r="A77" s="34">
        <v>921</v>
      </c>
      <c r="B77" s="12"/>
      <c r="C77" s="12"/>
      <c r="D77" s="13" t="s">
        <v>119</v>
      </c>
      <c r="E77" s="35">
        <f>E81</f>
        <v>0</v>
      </c>
      <c r="F77" s="35">
        <f>SUM(F78,F81)</f>
        <v>61500</v>
      </c>
    </row>
    <row r="78" spans="1:6" s="36" customFormat="1" ht="12.75">
      <c r="A78" s="100"/>
      <c r="B78" s="50" t="s">
        <v>185</v>
      </c>
      <c r="C78" s="89"/>
      <c r="D78" s="106" t="s">
        <v>186</v>
      </c>
      <c r="E78" s="85"/>
      <c r="F78" s="85">
        <f>SUM(F79:F80)</f>
        <v>25000</v>
      </c>
    </row>
    <row r="79" spans="1:6" ht="45.75">
      <c r="A79" s="40"/>
      <c r="B79" s="53"/>
      <c r="C79" s="23" t="s">
        <v>187</v>
      </c>
      <c r="D79" s="24" t="s">
        <v>188</v>
      </c>
      <c r="E79" s="42"/>
      <c r="F79" s="42">
        <v>20000</v>
      </c>
    </row>
    <row r="80" spans="1:6" s="36" customFormat="1" ht="23.25">
      <c r="A80" s="88"/>
      <c r="B80" s="107"/>
      <c r="C80" s="23" t="s">
        <v>156</v>
      </c>
      <c r="D80" s="24" t="s">
        <v>157</v>
      </c>
      <c r="E80" s="85"/>
      <c r="F80" s="42">
        <v>5000</v>
      </c>
    </row>
    <row r="81" spans="1:6" s="39" customFormat="1" ht="12.75">
      <c r="A81" s="43"/>
      <c r="B81" s="16" t="s">
        <v>189</v>
      </c>
      <c r="C81" s="17"/>
      <c r="D81" s="18" t="s">
        <v>162</v>
      </c>
      <c r="E81" s="38">
        <f>E82</f>
        <v>0</v>
      </c>
      <c r="F81" s="38">
        <f>F82</f>
        <v>36500</v>
      </c>
    </row>
    <row r="82" spans="1:6" s="39" customFormat="1" ht="23.25">
      <c r="A82" s="44"/>
      <c r="B82" s="50"/>
      <c r="C82" s="23" t="s">
        <v>156</v>
      </c>
      <c r="D82" s="24" t="s">
        <v>157</v>
      </c>
      <c r="E82" s="42"/>
      <c r="F82" s="42">
        <v>36500</v>
      </c>
    </row>
    <row r="83" spans="1:6" ht="12.75">
      <c r="A83" s="34">
        <v>926</v>
      </c>
      <c r="B83" s="34"/>
      <c r="C83" s="34"/>
      <c r="D83" s="13" t="s">
        <v>190</v>
      </c>
      <c r="E83" s="35">
        <f>SUM(E84)</f>
        <v>0</v>
      </c>
      <c r="F83" s="35">
        <f>SUM(F84)</f>
        <v>220000</v>
      </c>
    </row>
    <row r="84" spans="1:6" s="36" customFormat="1" ht="12.75">
      <c r="A84" s="37"/>
      <c r="B84" s="16" t="s">
        <v>191</v>
      </c>
      <c r="C84" s="17"/>
      <c r="D84" s="18" t="s">
        <v>192</v>
      </c>
      <c r="E84" s="38">
        <f>E85</f>
        <v>0</v>
      </c>
      <c r="F84" s="38">
        <f>F85</f>
        <v>220000</v>
      </c>
    </row>
    <row r="85" spans="1:6" ht="23.25">
      <c r="A85" s="44"/>
      <c r="B85" s="41"/>
      <c r="C85" s="23" t="s">
        <v>156</v>
      </c>
      <c r="D85" s="24" t="s">
        <v>157</v>
      </c>
      <c r="E85" s="42"/>
      <c r="F85" s="42">
        <v>220000</v>
      </c>
    </row>
    <row r="86" spans="1:6" ht="12.75">
      <c r="A86" s="45"/>
      <c r="B86" s="34"/>
      <c r="C86" s="34"/>
      <c r="D86" s="34" t="s">
        <v>127</v>
      </c>
      <c r="E86" s="35">
        <f>SUM(E30,E33,E42,E45,E49,E54,E64,E67,E77,E83)</f>
        <v>671604.8</v>
      </c>
      <c r="F86" s="35">
        <f>SUM(F30,F33,F45,F49,F54,F67,F77,F83)</f>
        <v>528129.16</v>
      </c>
    </row>
    <row r="88" ht="12.75" hidden="1"/>
    <row r="89" spans="5:6" ht="12.75" hidden="1">
      <c r="E89" s="7">
        <f>SUM(E86,E24)</f>
        <v>1656104.8</v>
      </c>
      <c r="F89" s="7">
        <f>SUM(F86,F24)</f>
        <v>1231729.1600000001</v>
      </c>
    </row>
    <row r="90" ht="12.75" hidden="1"/>
    <row r="91" ht="12.75" hidden="1">
      <c r="E91" s="7">
        <f>SUM(E89:F89)</f>
        <v>2887833.96</v>
      </c>
    </row>
    <row r="92" ht="12.75" hidden="1"/>
    <row r="93" ht="12.75" hidden="1"/>
  </sheetData>
  <sheetProtection/>
  <mergeCells count="10">
    <mergeCell ref="A9:A10"/>
    <mergeCell ref="B9:B10"/>
    <mergeCell ref="C9:C10"/>
    <mergeCell ref="D9:D10"/>
    <mergeCell ref="E9:F9"/>
    <mergeCell ref="A28:A29"/>
    <mergeCell ref="B28:B29"/>
    <mergeCell ref="C28:C29"/>
    <mergeCell ref="D28:D29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5.50390625" style="0" customWidth="1"/>
    <col min="2" max="2" width="9.375" style="0" customWidth="1"/>
    <col min="3" max="3" width="9.50390625" style="0" customWidth="1"/>
    <col min="4" max="4" width="36.00390625" style="172" customWidth="1"/>
    <col min="5" max="5" width="16.125" style="172" customWidth="1"/>
    <col min="6" max="6" width="10.875" style="0" customWidth="1"/>
    <col min="7" max="7" width="9.75390625" style="0" bestFit="1" customWidth="1"/>
    <col min="8" max="8" width="10.625" style="0" customWidth="1"/>
  </cols>
  <sheetData>
    <row r="1" spans="4:6" ht="12.75">
      <c r="D1" s="6"/>
      <c r="E1" s="7" t="s">
        <v>229</v>
      </c>
      <c r="F1" s="6"/>
    </row>
    <row r="2" spans="4:6" ht="12.75">
      <c r="D2" s="7"/>
      <c r="E2" s="1" t="s">
        <v>230</v>
      </c>
      <c r="F2" s="7"/>
    </row>
    <row r="3" spans="4:6" ht="12.75">
      <c r="D3" s="7"/>
      <c r="E3" s="1" t="s">
        <v>86</v>
      </c>
      <c r="F3" s="7"/>
    </row>
    <row r="4" spans="4:6" ht="12.75">
      <c r="D4" s="7"/>
      <c r="E4" s="7" t="s">
        <v>222</v>
      </c>
      <c r="F4" s="7"/>
    </row>
    <row r="5" spans="4:6" ht="12.75">
      <c r="D5" s="169"/>
      <c r="E5" s="169"/>
      <c r="F5" s="169"/>
    </row>
    <row r="6" spans="4:6" ht="12.75">
      <c r="D6" s="169"/>
      <c r="E6" s="169"/>
      <c r="F6" s="169"/>
    </row>
    <row r="7" spans="1:6" ht="12.75">
      <c r="A7" s="250" t="s">
        <v>207</v>
      </c>
      <c r="B7" s="250"/>
      <c r="C7" s="250"/>
      <c r="D7" s="250"/>
      <c r="E7" s="250"/>
      <c r="F7" s="250"/>
    </row>
    <row r="8" spans="1:6" ht="12.75">
      <c r="A8" s="250"/>
      <c r="B8" s="250"/>
      <c r="C8" s="250"/>
      <c r="D8" s="250"/>
      <c r="E8" s="250"/>
      <c r="F8" s="250"/>
    </row>
    <row r="10" spans="1:2" ht="12.75">
      <c r="A10" s="242" t="s">
        <v>208</v>
      </c>
      <c r="B10" s="242"/>
    </row>
    <row r="12" spans="1:8" s="175" customFormat="1" ht="19.5" customHeight="1">
      <c r="A12" s="173" t="s">
        <v>100</v>
      </c>
      <c r="B12" s="173" t="s">
        <v>209</v>
      </c>
      <c r="C12" s="173" t="s">
        <v>210</v>
      </c>
      <c r="D12" s="251" t="s">
        <v>211</v>
      </c>
      <c r="E12" s="252"/>
      <c r="F12" s="173" t="s">
        <v>212</v>
      </c>
      <c r="G12" s="173" t="s">
        <v>213</v>
      </c>
      <c r="H12" s="174" t="s">
        <v>214</v>
      </c>
    </row>
    <row r="13" spans="1:8" ht="12.75">
      <c r="A13" s="176">
        <v>600</v>
      </c>
      <c r="B13" s="177"/>
      <c r="C13" s="177"/>
      <c r="D13" s="253" t="s">
        <v>136</v>
      </c>
      <c r="E13" s="254"/>
      <c r="F13" s="178">
        <f>SUM(F14,F16)</f>
        <v>41919</v>
      </c>
      <c r="G13" s="178">
        <f>SUM(G14,G16)</f>
        <v>0</v>
      </c>
      <c r="H13" s="178">
        <f>SUM(H14,H16)</f>
        <v>41919</v>
      </c>
    </row>
    <row r="14" spans="1:8" s="183" customFormat="1" ht="22.5" customHeight="1">
      <c r="A14" s="179"/>
      <c r="B14" s="180">
        <v>60013</v>
      </c>
      <c r="C14" s="181"/>
      <c r="D14" s="238" t="s">
        <v>142</v>
      </c>
      <c r="E14" s="239"/>
      <c r="F14" s="182">
        <f>F15</f>
        <v>21000</v>
      </c>
      <c r="G14" s="182">
        <f>G15</f>
        <v>0</v>
      </c>
      <c r="H14" s="182">
        <f>H15</f>
        <v>21000</v>
      </c>
    </row>
    <row r="15" spans="1:8" s="183" customFormat="1" ht="52.5" customHeight="1">
      <c r="A15" s="184"/>
      <c r="B15" s="185"/>
      <c r="C15" s="186">
        <v>2330</v>
      </c>
      <c r="D15" s="245" t="s">
        <v>215</v>
      </c>
      <c r="E15" s="246"/>
      <c r="F15" s="187">
        <v>21000</v>
      </c>
      <c r="G15" s="187">
        <v>0</v>
      </c>
      <c r="H15" s="187">
        <f>F15+G15</f>
        <v>21000</v>
      </c>
    </row>
    <row r="16" spans="1:8" s="183" customFormat="1" ht="22.5" customHeight="1">
      <c r="A16" s="184"/>
      <c r="B16" s="180">
        <v>60014</v>
      </c>
      <c r="C16" s="181"/>
      <c r="D16" s="238" t="s">
        <v>146</v>
      </c>
      <c r="E16" s="239"/>
      <c r="F16" s="182">
        <f>F17</f>
        <v>20919</v>
      </c>
      <c r="G16" s="182">
        <f>G17</f>
        <v>0</v>
      </c>
      <c r="H16" s="182">
        <f>H17</f>
        <v>20919</v>
      </c>
    </row>
    <row r="17" spans="1:8" ht="39" customHeight="1">
      <c r="A17" s="188"/>
      <c r="B17" s="185"/>
      <c r="C17" s="186">
        <v>2320</v>
      </c>
      <c r="D17" s="245" t="s">
        <v>216</v>
      </c>
      <c r="E17" s="246"/>
      <c r="F17" s="187">
        <v>20919</v>
      </c>
      <c r="G17" s="189"/>
      <c r="H17" s="187">
        <f>F17+G17</f>
        <v>20919</v>
      </c>
    </row>
    <row r="18" spans="1:8" s="192" customFormat="1" ht="18.75" customHeight="1">
      <c r="A18" s="190">
        <v>801</v>
      </c>
      <c r="B18" s="177"/>
      <c r="C18" s="177"/>
      <c r="D18" s="236" t="s">
        <v>107</v>
      </c>
      <c r="E18" s="237"/>
      <c r="F18" s="191">
        <f aca="true" t="shared" si="0" ref="F18:H19">F19</f>
        <v>65000</v>
      </c>
      <c r="G18" s="191">
        <f t="shared" si="0"/>
        <v>-65000</v>
      </c>
      <c r="H18" s="191">
        <f t="shared" si="0"/>
        <v>0</v>
      </c>
    </row>
    <row r="19" spans="1:8" s="39" customFormat="1" ht="21" customHeight="1">
      <c r="A19" s="193"/>
      <c r="B19" s="180">
        <v>80104</v>
      </c>
      <c r="C19" s="181"/>
      <c r="D19" s="247" t="s">
        <v>217</v>
      </c>
      <c r="E19" s="248"/>
      <c r="F19" s="194">
        <f t="shared" si="0"/>
        <v>65000</v>
      </c>
      <c r="G19" s="194">
        <f t="shared" si="0"/>
        <v>-65000</v>
      </c>
      <c r="H19" s="194">
        <f t="shared" si="0"/>
        <v>0</v>
      </c>
    </row>
    <row r="20" spans="1:8" ht="51" customHeight="1">
      <c r="A20" s="188"/>
      <c r="B20" s="185"/>
      <c r="C20" s="186">
        <v>2310</v>
      </c>
      <c r="D20" s="234" t="s">
        <v>218</v>
      </c>
      <c r="E20" s="235"/>
      <c r="F20" s="187">
        <v>65000</v>
      </c>
      <c r="G20" s="187">
        <v>-65000</v>
      </c>
      <c r="H20" s="187">
        <f>F20+G20</f>
        <v>0</v>
      </c>
    </row>
    <row r="21" spans="1:8" ht="12.75">
      <c r="A21" s="249" t="s">
        <v>4</v>
      </c>
      <c r="B21" s="240"/>
      <c r="C21" s="240"/>
      <c r="D21" s="240"/>
      <c r="E21" s="241"/>
      <c r="F21" s="178">
        <f>SUM(F13,F18)</f>
        <v>106919</v>
      </c>
      <c r="G21" s="178">
        <f>SUM(G13,G18)</f>
        <v>-65000</v>
      </c>
      <c r="H21" s="178">
        <f>SUM(H13,H18)</f>
        <v>41919</v>
      </c>
    </row>
    <row r="22" spans="1:6" ht="12.75">
      <c r="A22" s="195"/>
      <c r="B22" s="195"/>
      <c r="C22" s="195"/>
      <c r="F22" s="196"/>
    </row>
    <row r="23" spans="1:6" ht="12.75">
      <c r="A23" s="195"/>
      <c r="B23" s="195"/>
      <c r="C23" s="195"/>
      <c r="F23" s="196"/>
    </row>
    <row r="24" spans="1:6" ht="12.75">
      <c r="A24" s="242" t="s">
        <v>219</v>
      </c>
      <c r="B24" s="242"/>
      <c r="C24" s="195"/>
      <c r="F24" s="196"/>
    </row>
    <row r="25" spans="1:6" ht="12.75">
      <c r="A25" s="171"/>
      <c r="B25" s="171"/>
      <c r="C25" s="171"/>
      <c r="D25" s="170"/>
      <c r="E25" s="170"/>
      <c r="F25" s="197"/>
    </row>
    <row r="26" spans="1:8" s="110" customFormat="1" ht="27" customHeight="1">
      <c r="A26" s="168" t="s">
        <v>100</v>
      </c>
      <c r="B26" s="168" t="s">
        <v>209</v>
      </c>
      <c r="C26" s="168" t="s">
        <v>210</v>
      </c>
      <c r="D26" s="243" t="s">
        <v>211</v>
      </c>
      <c r="E26" s="244"/>
      <c r="F26" s="198" t="s">
        <v>212</v>
      </c>
      <c r="G26" s="173" t="s">
        <v>213</v>
      </c>
      <c r="H26" s="174" t="s">
        <v>214</v>
      </c>
    </row>
    <row r="27" spans="1:8" ht="21.75" customHeight="1">
      <c r="A27" s="176">
        <v>600</v>
      </c>
      <c r="B27" s="177"/>
      <c r="C27" s="177"/>
      <c r="D27" s="236" t="s">
        <v>136</v>
      </c>
      <c r="E27" s="237"/>
      <c r="F27" s="178">
        <f>SUM(F28,F30)</f>
        <v>41919</v>
      </c>
      <c r="G27" s="178">
        <f>SUM(G28,G30)</f>
        <v>0</v>
      </c>
      <c r="H27" s="178">
        <f>SUM(H28,H30)</f>
        <v>41919</v>
      </c>
    </row>
    <row r="28" spans="1:8" ht="21.75" customHeight="1">
      <c r="A28" s="179"/>
      <c r="B28" s="199">
        <v>60013</v>
      </c>
      <c r="C28" s="181"/>
      <c r="D28" s="238" t="s">
        <v>142</v>
      </c>
      <c r="E28" s="239"/>
      <c r="F28" s="194">
        <f>F29</f>
        <v>21000</v>
      </c>
      <c r="G28" s="194">
        <f>G29</f>
        <v>0</v>
      </c>
      <c r="H28" s="194">
        <f>H29</f>
        <v>21000</v>
      </c>
    </row>
    <row r="29" spans="1:8" ht="21.75" customHeight="1">
      <c r="A29" s="200"/>
      <c r="B29" s="181"/>
      <c r="C29" s="185">
        <v>4300</v>
      </c>
      <c r="D29" s="234" t="s">
        <v>220</v>
      </c>
      <c r="E29" s="235"/>
      <c r="F29" s="201">
        <v>21000</v>
      </c>
      <c r="G29" s="201">
        <v>0</v>
      </c>
      <c r="H29" s="201">
        <f>F29+G29</f>
        <v>21000</v>
      </c>
    </row>
    <row r="30" spans="1:8" ht="21.75" customHeight="1">
      <c r="A30" s="200"/>
      <c r="B30" s="181">
        <v>60014</v>
      </c>
      <c r="C30" s="181"/>
      <c r="D30" s="238" t="s">
        <v>146</v>
      </c>
      <c r="E30" s="239"/>
      <c r="F30" s="194">
        <f>SUM(F31:F32)</f>
        <v>20919</v>
      </c>
      <c r="G30" s="194">
        <f>SUM(G31:G32)</f>
        <v>0</v>
      </c>
      <c r="H30" s="194">
        <f>SUM(H31:H32)</f>
        <v>20919</v>
      </c>
    </row>
    <row r="31" spans="1:8" ht="18.75" customHeight="1">
      <c r="A31" s="200"/>
      <c r="B31" s="184"/>
      <c r="C31" s="185">
        <v>4300</v>
      </c>
      <c r="D31" s="234" t="s">
        <v>220</v>
      </c>
      <c r="E31" s="235"/>
      <c r="F31" s="201">
        <v>20419</v>
      </c>
      <c r="G31" s="201"/>
      <c r="H31" s="201">
        <f>F31+G31</f>
        <v>20419</v>
      </c>
    </row>
    <row r="32" spans="1:8" ht="23.25" customHeight="1">
      <c r="A32" s="202"/>
      <c r="B32" s="188"/>
      <c r="C32" s="185">
        <v>4430</v>
      </c>
      <c r="D32" s="234" t="s">
        <v>221</v>
      </c>
      <c r="E32" s="235"/>
      <c r="F32" s="201">
        <v>500</v>
      </c>
      <c r="G32" s="189"/>
      <c r="H32" s="201">
        <f>F32+G32</f>
        <v>500</v>
      </c>
    </row>
    <row r="33" spans="1:8" ht="20.25" customHeight="1">
      <c r="A33" s="190">
        <v>801</v>
      </c>
      <c r="B33" s="203"/>
      <c r="C33" s="177"/>
      <c r="D33" s="236" t="s">
        <v>107</v>
      </c>
      <c r="E33" s="237"/>
      <c r="F33" s="178">
        <f aca="true" t="shared" si="1" ref="F33:H34">F34</f>
        <v>65000</v>
      </c>
      <c r="G33" s="178">
        <f t="shared" si="1"/>
        <v>-65000</v>
      </c>
      <c r="H33" s="178">
        <f t="shared" si="1"/>
        <v>0</v>
      </c>
    </row>
    <row r="34" spans="1:8" ht="19.5" customHeight="1">
      <c r="A34" s="179"/>
      <c r="B34" s="180">
        <v>80104</v>
      </c>
      <c r="C34" s="181"/>
      <c r="D34" s="238" t="s">
        <v>217</v>
      </c>
      <c r="E34" s="239"/>
      <c r="F34" s="194">
        <f t="shared" si="1"/>
        <v>65000</v>
      </c>
      <c r="G34" s="194">
        <f t="shared" si="1"/>
        <v>-65000</v>
      </c>
      <c r="H34" s="194">
        <f t="shared" si="1"/>
        <v>0</v>
      </c>
    </row>
    <row r="35" spans="1:8" ht="25.5" customHeight="1">
      <c r="A35" s="188"/>
      <c r="B35" s="185"/>
      <c r="C35" s="186">
        <v>2540</v>
      </c>
      <c r="D35" s="234" t="s">
        <v>111</v>
      </c>
      <c r="E35" s="235"/>
      <c r="F35" s="201">
        <v>65000</v>
      </c>
      <c r="G35" s="201">
        <v>-65000</v>
      </c>
      <c r="H35" s="201">
        <f>F35+G35</f>
        <v>0</v>
      </c>
    </row>
    <row r="36" spans="1:8" ht="12.75">
      <c r="A36" s="204" t="s">
        <v>4</v>
      </c>
      <c r="B36" s="205"/>
      <c r="C36" s="205"/>
      <c r="D36" s="240"/>
      <c r="E36" s="241"/>
      <c r="F36" s="178">
        <f>SUM(F27,F33)</f>
        <v>106919</v>
      </c>
      <c r="G36" s="178">
        <f>SUM(G27,G33)</f>
        <v>-65000</v>
      </c>
      <c r="H36" s="178">
        <f>SUM(H27,H33)</f>
        <v>41919</v>
      </c>
    </row>
  </sheetData>
  <sheetProtection/>
  <mergeCells count="24">
    <mergeCell ref="A7:F8"/>
    <mergeCell ref="A10:B1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21:E21"/>
    <mergeCell ref="A24:B24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Hzastrozna</cp:lastModifiedBy>
  <cp:lastPrinted>2020-08-27T08:52:08Z</cp:lastPrinted>
  <dcterms:created xsi:type="dcterms:W3CDTF">1997-02-26T13:46:56Z</dcterms:created>
  <dcterms:modified xsi:type="dcterms:W3CDTF">2020-08-27T09:37:00Z</dcterms:modified>
  <cp:category/>
  <cp:version/>
  <cp:contentType/>
  <cp:contentStatus/>
</cp:coreProperties>
</file>