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736" activeTab="1"/>
  </bookViews>
  <sheets>
    <sheet name="inwestycje  " sheetId="1" r:id="rId1"/>
    <sheet name="przychody" sheetId="2" r:id="rId2"/>
    <sheet name="dotacje z budżetu" sheetId="3" r:id="rId3"/>
    <sheet name="FS" sheetId="4" r:id="rId4"/>
  </sheets>
  <definedNames>
    <definedName name="_xlnm.Print_Titles" localSheetId="0">'inwestycje  '!$9:$11</definedName>
  </definedNames>
  <calcPr fullCalcOnLoad="1"/>
</workbook>
</file>

<file path=xl/sharedStrings.xml><?xml version="1.0" encoding="utf-8"?>
<sst xmlns="http://schemas.openxmlformats.org/spreadsheetml/2006/main" count="313" uniqueCount="249">
  <si>
    <t>Nazwa</t>
  </si>
  <si>
    <t>Lp.</t>
  </si>
  <si>
    <t>w tym:</t>
  </si>
  <si>
    <t>1.</t>
  </si>
  <si>
    <t>Razem:</t>
  </si>
  <si>
    <t>4.</t>
  </si>
  <si>
    <t>2.</t>
  </si>
  <si>
    <t>3.</t>
  </si>
  <si>
    <t>WYKAZ GMINNYCH WYDATKÓW MAJĄTKOWYCH NA 2020 r.</t>
  </si>
  <si>
    <t>Wysokość wydatków w 2020r.</t>
  </si>
  <si>
    <t>Data rozpocz.  inwestycji</t>
  </si>
  <si>
    <t>Przewid.termin zakończenia inwestycji</t>
  </si>
  <si>
    <t>Źródła finansowania inwestycji w tym:</t>
  </si>
  <si>
    <t>z budżetu</t>
  </si>
  <si>
    <t>inne</t>
  </si>
  <si>
    <t>Pomoc finansowa w formie dotacji celowej dla Województwa Wielkopolskiego  z przeznaczeniem na realizację zadania polegającego na "Rozbudowie drogi wojewódzkiej 311 - ścieżka pieszo-rowerowa od skrzyżowania z ulicą Spółdzielców w Czempiniu do końca wsi Jasień"  /60013 § 6300/</t>
  </si>
  <si>
    <t>Dotacja dla Powiatu Kościańskiego na pomoc finansową na zadanie "Przebudowa drogi powiatowej nr 2491P na odcinku od skrzyżowania z drogą powiatową  nr 3911P do miejscowości Srocko Wielkie" /60014 § 6300/</t>
  </si>
  <si>
    <t xml:space="preserve">Projekt budowy drogi gminnej w Starym Gołębinie (do kaplicy)  /60016 § 6050/  FS </t>
  </si>
  <si>
    <t>2020</t>
  </si>
  <si>
    <t xml:space="preserve">Budowa chodnika w Starym Tarnowie  - przedłużenie ul.Polnej /60016 § 6050/  FS </t>
  </si>
  <si>
    <t>5.</t>
  </si>
  <si>
    <t>Budowa chodnika z dopuszczeniem ruchu rowerowego i oświetlenia w Piechaninie działki 192/3 i 193/3 /60016 § 6050/</t>
  </si>
  <si>
    <t>6.</t>
  </si>
  <si>
    <t>Projekt budowy ulicy Adama Mickiewicza i fragmentu ulicy Stefana Żeromskiego w Czempiniu oraz budowy drogi w Starym Tarnowie od ulicy Śremskiej do ulicy Juliusza Słowackiego  /60016 § 6050/</t>
  </si>
  <si>
    <t>7.</t>
  </si>
  <si>
    <t xml:space="preserve">Budowa chodnika na terenie wsi Bieczyny    /60016 § 6050/   FS     </t>
  </si>
  <si>
    <t>8.</t>
  </si>
  <si>
    <t>środki unijne</t>
  </si>
  <si>
    <t>9.</t>
  </si>
  <si>
    <t>Projekt rozbudowy drogi wojewóddzkiej 311 - ścieżka pieszo-rowerowa od skrzyżowania z ul.Spółdzielców w Czempiniu  do końca wsi Jasień /60016 § 6050/</t>
  </si>
  <si>
    <t>10.</t>
  </si>
  <si>
    <t>Przebudowa zatoki na rynku w Czempiniu - projekt / 60016 § 6050/</t>
  </si>
  <si>
    <t>11.</t>
  </si>
  <si>
    <t>Uzbrojenie terenu inwestycyjnego w Głuchowie w pobliżu węzła Czempiń na drodze ekdpresowej S5 /70005 § 6057,6059,6050/</t>
  </si>
  <si>
    <t>12.</t>
  </si>
  <si>
    <t>Zakup gruntu w Siernikach /70005 § 6060/ FS</t>
  </si>
  <si>
    <t>13.</t>
  </si>
  <si>
    <t>Wykup gruntów pod drogi i inne  /70005 §6060/</t>
  </si>
  <si>
    <t>14.</t>
  </si>
  <si>
    <t>17.</t>
  </si>
  <si>
    <t>15.</t>
  </si>
  <si>
    <t>16.</t>
  </si>
  <si>
    <t>Dotacja na budowę strażnicy OSP w Srocku Wielkim     /75412 § 6230/ w tym 10.000 zł FS Srocko Wielkie, FO 5.076 zł Os.nr 1</t>
  </si>
  <si>
    <t>18.</t>
  </si>
  <si>
    <t>Projekt modernizacji strażnicy OSP  Czempiń  /75412 § 6050/</t>
  </si>
  <si>
    <t>19.</t>
  </si>
  <si>
    <t>20.</t>
  </si>
  <si>
    <t>21.</t>
  </si>
  <si>
    <t>Odpłatne przyjęcie urządzeń wodno-kanalizacyjknych od osób fizycznych i prawnych /90001 § 6050/</t>
  </si>
  <si>
    <t>22.</t>
  </si>
  <si>
    <t>Dotacje dla podmiotów spoza sektora finansów publicznych na dofinansowanie budowy przydomowych oczyszczalni ścieków /90001 § 6230/</t>
  </si>
  <si>
    <t>23.</t>
  </si>
  <si>
    <t>24.</t>
  </si>
  <si>
    <t>Rozbudowa oświetlenia ulicznego  /90015 § 6050/</t>
  </si>
  <si>
    <t>25.</t>
  </si>
  <si>
    <t>Zakup i montaż lampy solarnej we wsi Nowe Borówko - rozbudowa oświetlenia ulicznego /90015 § 6050/ FS</t>
  </si>
  <si>
    <t>26.</t>
  </si>
  <si>
    <t>Zakup i montaż lampy solarnej we wsi Zadory - rozbudowa oświetlenia ulicznego /90015 § 6050/ FS</t>
  </si>
  <si>
    <t>27.</t>
  </si>
  <si>
    <t>Zakup i montaż lampy solarnej we wsi Donatowo - rozbudowa oświetlenia ulicznego /90015 § 6050/ FS</t>
  </si>
  <si>
    <t>28.</t>
  </si>
  <si>
    <t>Zakup i montaż lampy solarnej we wsi Sierniki - rozbudowa oświetlenia ulicznego/90015 § 6050/  FS</t>
  </si>
  <si>
    <t>Z lotu ptaka - działania proekologiczne na terenie gmin Czempiń i Mosina, polegające na stworzeniu szlaku oraz wielu ofert edukacji przyrodniczej, zajęciach i kampaniach edukacyjnych, a także na doposażeniu i modernizacji ośrodków edukacji ekologicznej    /90095 § 6050/</t>
  </si>
  <si>
    <t>Przebudowa wraz z termomodernizacją świetlicy w Jasieniu /92109 § 6050/   FS</t>
  </si>
  <si>
    <t>29.</t>
  </si>
  <si>
    <t>Projekt termomodernizacji i adaptacji budynku sali gimnastycznej w Starym Gołębinie na przedszkole /92695 § 6050/</t>
  </si>
  <si>
    <t>30.</t>
  </si>
  <si>
    <t>Modernizacja budynku klubowego na 100-lecie klubu Helios Czempiń (projekt duży budżetu obywatelskiego)  /92695 § 6050/</t>
  </si>
  <si>
    <t>31.</t>
  </si>
  <si>
    <t>Budowa altany (wiaty) na stadionie w Głuchowie wraz z wyposażeniem /92695 § 6050/ FS</t>
  </si>
  <si>
    <t>32.</t>
  </si>
  <si>
    <t>Rezerwa na wydatki majątkowe /75818 § 6800/</t>
  </si>
  <si>
    <t>Tor Przeszkód CTiF dla Młodzieżowych Drużyn Pożarniczych z terenu gminy Czempiń (projekt mały budżetu obywatelskiego) /75412 § 6060/</t>
  </si>
  <si>
    <t>Przebudowa drogi w Piechaninie  nr 576087P   /60016 § 6058, 6059, 6050/</t>
  </si>
  <si>
    <t>Rewitalizacja społeczna, przestrzenno-funkcjonalna, środowiskowa i techniczna Miasta Czempinia poprzez utworzenie Centrum Aktywizacji Społecznej, zielonej enklawy miasta, ogólnodostępnych stref rekreacji, ciagów komunikacyjnych oraz budowe monitoringu /75095 § 6050, 6057,6059/</t>
  </si>
  <si>
    <t>Dotacja na modernizację budynku OSP Borowo  /75412 § 6230/</t>
  </si>
  <si>
    <t>Dotacja celowa dla Powiatu Kościańskiego na modernizację szpitala  /85111 § 6300/</t>
  </si>
  <si>
    <t>Wspieranie korzystania z odnawialnych źródeł energii - dotacje dla podmiotów spoza sektora finansów publicznych na dofinansowanie zakupu i montażu lub wymiany źródeł energii /90005 § 6230/</t>
  </si>
  <si>
    <t xml:space="preserve">Dostawa i montaż altany na placu zabaw na osiedlu Nr 6 w Czempiniu /92695 § 6050/  </t>
  </si>
  <si>
    <t>Projekt przebudowy przepustów na rowach melioracyjnych w Jarogniewicach. / 60016 § 6050/</t>
  </si>
  <si>
    <t>Rewitalizacja społeczna, przestrzenno-funkcjonalna, środowiskowa i techniczna Miasta Czempinia poprzez utworzenie Centrum Aktywizacji Społecznej, zielonej enklawy miasta, ogólnodostępnych stref rekreacji, ciagów komunikacyjnych oraz budowe monitoringu - pozostale nakłady. /75095 § 6050/</t>
  </si>
  <si>
    <t>33.</t>
  </si>
  <si>
    <t>34.</t>
  </si>
  <si>
    <t>35.</t>
  </si>
  <si>
    <t>Budynek gospodarczy przy świetlicy wiejskiej w Betkowie  /92109 § 6050/ FS</t>
  </si>
  <si>
    <t>Utworzenie pracowni komputerowej w Szkole Podstawowej w Głuchowie. / 80101 § 6050/</t>
  </si>
  <si>
    <t>Utworzenie pracowni komputerowej w Szkole Podstawowej w Czempiniu. / 80101 § 6050/</t>
  </si>
  <si>
    <t>36.</t>
  </si>
  <si>
    <t>Załącznik nr 3</t>
  </si>
  <si>
    <t>Rady Miejskiej w Czempiniu</t>
  </si>
  <si>
    <t>Uzbrojenie terenu inwestycyjnego w Głuchowie w pobliżu węzła Czempiń na drodze ekdpresowej S5 - roboty dodatkowe /70005 § 6050/</t>
  </si>
  <si>
    <t>37.</t>
  </si>
  <si>
    <t>Zakup i dostawa wirtualnej pomocy dydaktycznej 3D w ramach projektu "Doposażenie pracowni, wsparcie dla nauczycieli oraz zajęcia dodatkowe dla uczniów Szkoły Podstawowej w Czempiniu oraz Gimnazjum w Borowie" /80101 § 6057, 6059/</t>
  </si>
  <si>
    <t>38.</t>
  </si>
  <si>
    <r>
      <t xml:space="preserve">"Wielkopolska Odnowa Wsi" - remont świetlicy wiejskiej w Gorzyczkach pn. "Świetlicę wyremontujesz mieszkańców zintegrujesz" /01095 </t>
    </r>
    <r>
      <rPr>
        <sz val="8"/>
        <rFont val="Calibri"/>
        <family val="2"/>
      </rPr>
      <t>§</t>
    </r>
    <r>
      <rPr>
        <sz val="8"/>
        <rFont val="Times New Roman"/>
        <family val="1"/>
      </rPr>
      <t xml:space="preserve"> 6050, w tym 10.000 zł z FS Gorzyczki/</t>
    </r>
  </si>
  <si>
    <t>39.</t>
  </si>
  <si>
    <t>Wydatki na zakup udziałów Gminy Czempiń w Samorządowym Funduszu Poręczeń Kredytowych Sp. z o.o.  /75095 § 6010/</t>
  </si>
  <si>
    <t>40.</t>
  </si>
  <si>
    <t>Załącznik nr 4</t>
  </si>
  <si>
    <t>PLANOWANE PRZYCHODY I ROZCHODY BUDŻETU NA 2020 r.</t>
  </si>
  <si>
    <t xml:space="preserve">               </t>
  </si>
  <si>
    <t>PRZYCHODY:</t>
  </si>
  <si>
    <t>Par.903</t>
  </si>
  <si>
    <t>Przychody z zaciągniętych pożyczek na finansowanie zadań realizowanych z udziałem środków pochodzących z budżetu Unii Europejskiej</t>
  </si>
  <si>
    <t>- pożyczka na prefinansowaniezadania inwestycyjnego pn. "Przebudowa drogi gminnej  w Betkowie nr 576024P"</t>
  </si>
  <si>
    <t>par. 931</t>
  </si>
  <si>
    <t>Przychody ze sprzedaży innych papierów wartościowych</t>
  </si>
  <si>
    <t>par. 950</t>
  </si>
  <si>
    <t>Wolne środki, o których mowa w art.. 217 ust. 2 pkt 6 ustawy</t>
  </si>
  <si>
    <t>ROZCHODY:</t>
  </si>
  <si>
    <t>par. 963</t>
  </si>
  <si>
    <t>Spłaty pożyczek udzielonych na finansowanie zadań realizowanych z udziałem środków pochodzących z budżetu Unii Europejskiej</t>
  </si>
  <si>
    <t>par.992</t>
  </si>
  <si>
    <t>Spłaty otrzymanych krajowych pożyczek i kredytów</t>
  </si>
  <si>
    <t>41.</t>
  </si>
  <si>
    <t>Budowa ulicy Wspólnej w Czempiniu / 60016 § 6050/</t>
  </si>
  <si>
    <t>42.</t>
  </si>
  <si>
    <t>Wykonanie projektów budowy dróg w Czempiniu: ul. Krętej, ul. Podgórnej, ul. X-lecia RKS, odnogi od ul. Poznańskie Przemieście  / 60016 § 6050/</t>
  </si>
  <si>
    <t>z dnia 11 maja 2020r.</t>
  </si>
  <si>
    <t>540.286,26 dotacja z FDS</t>
  </si>
  <si>
    <t>Plan dotacji udzielanych z budżetu Gminy na 2020 rok</t>
  </si>
  <si>
    <t>I Dotacje podmiotowe</t>
  </si>
  <si>
    <t>Dział</t>
  </si>
  <si>
    <t>Rozdz.</t>
  </si>
  <si>
    <t>Par.</t>
  </si>
  <si>
    <t>Kwota</t>
  </si>
  <si>
    <t>Jednostki sektora fin. publ.</t>
  </si>
  <si>
    <t>Jednostki spoza sektora fin. publ.</t>
  </si>
  <si>
    <t>801</t>
  </si>
  <si>
    <t>Oświata i wychowanie</t>
  </si>
  <si>
    <t>80104</t>
  </si>
  <si>
    <t>Przedszkola</t>
  </si>
  <si>
    <t>2540</t>
  </si>
  <si>
    <t>Dotacja podmiotowa z budżetu dla niepublicznej jednostki systemu oświaty</t>
  </si>
  <si>
    <t>Rodzina</t>
  </si>
  <si>
    <t>85505</t>
  </si>
  <si>
    <t>Tworzenie i funkcjonowanie żłobków</t>
  </si>
  <si>
    <t>2580</t>
  </si>
  <si>
    <t>Dotacja podmiotowa z budżetu dla jednostek niezaliczanych do sektora finansów publicznych</t>
  </si>
  <si>
    <t>85506</t>
  </si>
  <si>
    <t>Tworzenie i finkcjonowanie klubów dziecięcych</t>
  </si>
  <si>
    <t>Kultura i ochrona dziedzictwa narodowego</t>
  </si>
  <si>
    <t>92113</t>
  </si>
  <si>
    <t>Centra kultury i sztuki</t>
  </si>
  <si>
    <t>2480</t>
  </si>
  <si>
    <t>Dotacja podmiotowa z budżetu dla samorządowej  instytucji kultury</t>
  </si>
  <si>
    <t>92116</t>
  </si>
  <si>
    <t>Biblioteki</t>
  </si>
  <si>
    <t>Dotacja podmiotowa z budżetu dla samorządowej instytucji kultury</t>
  </si>
  <si>
    <t>RAZEM</t>
  </si>
  <si>
    <t>II Dotacje celowe</t>
  </si>
  <si>
    <t>010</t>
  </si>
  <si>
    <t>Rolnictwo i łowiectwo</t>
  </si>
  <si>
    <t>01008</t>
  </si>
  <si>
    <t>Melioracje wodne</t>
  </si>
  <si>
    <t>2830</t>
  </si>
  <si>
    <t>Dotacja celowa z budżetu na finansowanie lub dofinansowanie zadań zleconych do realizacji pozostałym jednostkom niezaliczanym do sektora finansów publicznych</t>
  </si>
  <si>
    <t>600</t>
  </si>
  <si>
    <t>Transport i łączność</t>
  </si>
  <si>
    <t>60003</t>
  </si>
  <si>
    <t>Krajowe pasażerskie przewozy autobusowe</t>
  </si>
  <si>
    <t>2710</t>
  </si>
  <si>
    <t>Dotacja celowa na pomoc finansową udzielaną między jednostkami samorządu terytorialnego na dofinansowanie własnych zadań bieżących</t>
  </si>
  <si>
    <t>60013</t>
  </si>
  <si>
    <t>Drogi publiczne wojewódzkie</t>
  </si>
  <si>
    <t>6300</t>
  </si>
  <si>
    <t>Dotacja celowa na pomoc finansową udzielaną między jst na dofinansowanie własnych zadań inwestycyjnych i zakupów inwestycyjnych</t>
  </si>
  <si>
    <t>60014</t>
  </si>
  <si>
    <t>Drogi publiczne powiatowe</t>
  </si>
  <si>
    <t>750</t>
  </si>
  <si>
    <t>Administracja publiczna</t>
  </si>
  <si>
    <t>75075</t>
  </si>
  <si>
    <t>Promocja jednostek samorządu terytorialnego</t>
  </si>
  <si>
    <t>2329</t>
  </si>
  <si>
    <t>Dotacje celowe przekazane dla powiatu na zadania bieżące realizowane na podstawie porozumień (umów) między jst</t>
  </si>
  <si>
    <t>Bezpieczeństwo publiczne i ochrona przeciwpożarowa</t>
  </si>
  <si>
    <t>75412</t>
  </si>
  <si>
    <t>Ochotnicze straże pożarne</t>
  </si>
  <si>
    <t>2820</t>
  </si>
  <si>
    <t>Dotacja celowa z budżetu na finansowanie lub dofinansowanie zadań zleconych do realizacji stowarzyszeniom</t>
  </si>
  <si>
    <t>6230</t>
  </si>
  <si>
    <t>Dotacje celowe z budżetu na finansowanie lub dofinansowanie kosztów realizacji inwestycji i zakupów inwestycyjnych jednostek niezaliczanych do sektora finansów publicznych</t>
  </si>
  <si>
    <t>Dowożenie uczniów do szkół</t>
  </si>
  <si>
    <t>80195</t>
  </si>
  <si>
    <t>Pozostała działalność</t>
  </si>
  <si>
    <t>Ochrona zdrowia</t>
  </si>
  <si>
    <t>85111</t>
  </si>
  <si>
    <t>Szpitale ogólne</t>
  </si>
  <si>
    <t>85117</t>
  </si>
  <si>
    <t>Zakłady opiekuńczo - lecznicze i pielęgnacyjno - opiekuńcze</t>
  </si>
  <si>
    <t>85154</t>
  </si>
  <si>
    <t>Przeciwdziałanie alkoholizmowi</t>
  </si>
  <si>
    <t>85195</t>
  </si>
  <si>
    <t>Pozostałe zadania w zakresie polityki społecznej</t>
  </si>
  <si>
    <t>85311</t>
  </si>
  <si>
    <t>Rehabilitacja zawodowa i społeczna osób niepełnosprawnych</t>
  </si>
  <si>
    <t>Gospodarka komunalna i ochrona środowiska</t>
  </si>
  <si>
    <t>Gospodarka ściekowa i ochrona wód</t>
  </si>
  <si>
    <t>Ochrona powietrza atmosferycznego i klimatu</t>
  </si>
  <si>
    <t>90013</t>
  </si>
  <si>
    <t>Schroniska dla zwierząt</t>
  </si>
  <si>
    <t>2310</t>
  </si>
  <si>
    <t>Dotacje celowe przekazane gminie na zadania bieżące realizowane na podstawie porozumień (umów) między jst</t>
  </si>
  <si>
    <t>90026</t>
  </si>
  <si>
    <t>Pozostałe działania związane z gospodarką odpadami</t>
  </si>
  <si>
    <t>2900</t>
  </si>
  <si>
    <t>Wpłaty gmin i powiatów na rzecz innych jednostek samorządu terytorialnego oraz związków gmin, związków powiatowo-gminnych, związków powiatów, związków metropolitarnych na dofinansowanie zadań bieżących</t>
  </si>
  <si>
    <t>92120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</si>
  <si>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</si>
  <si>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</si>
  <si>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</si>
  <si>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92195</t>
  </si>
  <si>
    <t>Kultura fizyczna</t>
  </si>
  <si>
    <t>92605</t>
  </si>
  <si>
    <t>Zadania w zakresie kultury fizycznej</t>
  </si>
  <si>
    <t>Załącznik nr 5</t>
  </si>
  <si>
    <t>ZESTAWIENIE ŚRODKÓW SOŁECKICH NA 2020 ROK</t>
  </si>
  <si>
    <t>Sołectwo</t>
  </si>
  <si>
    <t>Razem zł</t>
  </si>
  <si>
    <t>W tym: dział, rozdział, paragraf</t>
  </si>
  <si>
    <t>01095</t>
  </si>
  <si>
    <t>Betkowo</t>
  </si>
  <si>
    <t>Bieczyny</t>
  </si>
  <si>
    <t>Borowo</t>
  </si>
  <si>
    <t>Donatowo</t>
  </si>
  <si>
    <t>Głuchowo</t>
  </si>
  <si>
    <t>Gorzyce</t>
  </si>
  <si>
    <t>Gorzyczki</t>
  </si>
  <si>
    <t>Jarogniewice</t>
  </si>
  <si>
    <t>Jasień</t>
  </si>
  <si>
    <t>Nowe Borówko</t>
  </si>
  <si>
    <t>Nowe Tarnowo</t>
  </si>
  <si>
    <t>Nowy Gołębin</t>
  </si>
  <si>
    <t>Piechanin</t>
  </si>
  <si>
    <t>Piotrkowice</t>
  </si>
  <si>
    <t>Piotrowo Drugie</t>
  </si>
  <si>
    <t>Piotrowo Pierwsze</t>
  </si>
  <si>
    <t>Sierniki</t>
  </si>
  <si>
    <t>Słonin</t>
  </si>
  <si>
    <t>Srocko Wielkie</t>
  </si>
  <si>
    <t>Stare Tarnowo</t>
  </si>
  <si>
    <t>Stary Gołębin</t>
  </si>
  <si>
    <t>Zadory</t>
  </si>
  <si>
    <t>Załącznik nr 6</t>
  </si>
  <si>
    <t>do uchwały nr XXI/153/20</t>
  </si>
  <si>
    <t>par. 905</t>
  </si>
  <si>
    <t>Przychody jednostek samorządu terytorialnego z niewykorzystanych środków pieniężnych na rachunku bieżącycm budżetu, wynikającym z rozliczenia dochodów i wydatków nimi finansowanych związanych ze szczególnymi zasadami wykonywania budżetu określonymi w odrębnych ustawach</t>
  </si>
  <si>
    <t>par. 906</t>
  </si>
  <si>
    <t>Przychody jednostek samorządu terytorialnego z wynikających z rozliczenia środków określonych w art.. 5 ust. 1 pkt 2 ustawy i dotacji na realizację programu, projektu lub zadania finansowanego z udziałem tych środków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</si>
</sst>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#,##0.000"/>
    <numFmt numFmtId="168" formatCode="_-* #,##0\ _z_ł_-;\-* #,##0\ _z_ł_-;_-* &quot;-&quot;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6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color indexed="8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i/>
      <sz val="9"/>
      <name val="Arial CE"/>
      <family val="0"/>
    </font>
    <font>
      <b/>
      <i/>
      <sz val="14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b/>
      <i/>
      <sz val="10"/>
      <name val="Arial CE"/>
      <family val="0"/>
    </font>
    <font>
      <b/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Times New Roman"/>
      <family val="1"/>
    </font>
    <font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sz val="9"/>
      <color rgb="FF000000"/>
      <name val="Arial"/>
      <family val="2"/>
    </font>
    <font>
      <sz val="8.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 shrinkToFit="1"/>
    </xf>
    <xf numFmtId="4" fontId="6" fillId="0" borderId="1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top" wrapText="1"/>
    </xf>
    <xf numFmtId="4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" fontId="6" fillId="0" borderId="11" xfId="44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/>
    </xf>
    <xf numFmtId="0" fontId="6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4" fontId="6" fillId="0" borderId="13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4" fontId="6" fillId="0" borderId="13" xfId="0" applyNumberFormat="1" applyFont="1" applyFill="1" applyBorder="1" applyAlignment="1">
      <alignment horizontal="right" wrapText="1"/>
    </xf>
    <xf numFmtId="4" fontId="6" fillId="0" borderId="13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top"/>
    </xf>
    <xf numFmtId="49" fontId="7" fillId="0" borderId="10" xfId="55" applyNumberFormat="1" applyFont="1" applyFill="1" applyBorder="1" applyAlignment="1" applyProtection="1">
      <alignment horizontal="justify" vertical="center" wrapText="1"/>
      <protection/>
    </xf>
    <xf numFmtId="49" fontId="7" fillId="33" borderId="10" xfId="55" applyNumberFormat="1" applyFont="1" applyFill="1" applyBorder="1" applyAlignment="1" applyProtection="1">
      <alignment horizontal="justify" wrapText="1"/>
      <protection/>
    </xf>
    <xf numFmtId="4" fontId="6" fillId="0" borderId="10" xfId="44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3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4" fontId="6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59" fillId="0" borderId="0" xfId="0" applyFont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0" fontId="59" fillId="0" borderId="15" xfId="0" applyFont="1" applyBorder="1" applyAlignment="1">
      <alignment vertical="center" wrapText="1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4" fontId="10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/>
    </xf>
    <xf numFmtId="0" fontId="11" fillId="0" borderId="0" xfId="0" applyFont="1" applyAlignment="1">
      <alignment/>
    </xf>
    <xf numFmtId="4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wrapText="1"/>
    </xf>
    <xf numFmtId="4" fontId="13" fillId="0" borderId="0" xfId="0" applyNumberFormat="1" applyFont="1" applyAlignment="1">
      <alignment horizontal="right" vertical="center"/>
    </xf>
    <xf numFmtId="0" fontId="10" fillId="0" borderId="0" xfId="0" applyFont="1" applyAlignment="1" quotePrefix="1">
      <alignment wrapText="1"/>
    </xf>
    <xf numFmtId="3" fontId="13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left" vertical="top" wrapText="1"/>
    </xf>
    <xf numFmtId="49" fontId="13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10" xfId="0" applyFont="1" applyBorder="1" applyAlignment="1">
      <alignment horizontal="center" wrapText="1"/>
    </xf>
    <xf numFmtId="49" fontId="12" fillId="34" borderId="12" xfId="0" applyNumberFormat="1" applyFont="1" applyFill="1" applyBorder="1" applyAlignment="1">
      <alignment horizontal="center"/>
    </xf>
    <xf numFmtId="49" fontId="12" fillId="34" borderId="10" xfId="0" applyNumberFormat="1" applyFont="1" applyFill="1" applyBorder="1" applyAlignment="1">
      <alignment horizontal="center"/>
    </xf>
    <xf numFmtId="49" fontId="12" fillId="34" borderId="10" xfId="0" applyNumberFormat="1" applyFont="1" applyFill="1" applyBorder="1" applyAlignment="1">
      <alignment horizontal="justify" wrapText="1"/>
    </xf>
    <xf numFmtId="4" fontId="12" fillId="34" borderId="10" xfId="0" applyNumberFormat="1" applyFont="1" applyFill="1" applyBorder="1" applyAlignment="1">
      <alignment horizontal="right" wrapText="1"/>
    </xf>
    <xf numFmtId="0" fontId="13" fillId="0" borderId="12" xfId="0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justify" wrapText="1"/>
    </xf>
    <xf numFmtId="4" fontId="13" fillId="0" borderId="10" xfId="0" applyNumberFormat="1" applyFont="1" applyBorder="1" applyAlignment="1">
      <alignment horizontal="right" wrapText="1"/>
    </xf>
    <xf numFmtId="0" fontId="17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justify" wrapText="1"/>
    </xf>
    <xf numFmtId="4" fontId="10" fillId="0" borderId="10" xfId="0" applyNumberFormat="1" applyFont="1" applyBorder="1" applyAlignment="1">
      <alignment horizontal="right" wrapText="1"/>
    </xf>
    <xf numFmtId="0" fontId="12" fillId="35" borderId="10" xfId="0" applyFont="1" applyFill="1" applyBorder="1" applyAlignment="1">
      <alignment horizontal="center" vertical="center"/>
    </xf>
    <xf numFmtId="49" fontId="12" fillId="35" borderId="14" xfId="0" applyNumberFormat="1" applyFont="1" applyFill="1" applyBorder="1" applyAlignment="1">
      <alignment horizontal="center"/>
    </xf>
    <xf numFmtId="49" fontId="12" fillId="35" borderId="10" xfId="0" applyNumberFormat="1" applyFont="1" applyFill="1" applyBorder="1" applyAlignment="1">
      <alignment horizontal="center"/>
    </xf>
    <xf numFmtId="49" fontId="12" fillId="35" borderId="10" xfId="0" applyNumberFormat="1" applyFont="1" applyFill="1" applyBorder="1" applyAlignment="1">
      <alignment horizontal="justify" wrapText="1"/>
    </xf>
    <xf numFmtId="4" fontId="12" fillId="35" borderId="10" xfId="0" applyNumberFormat="1" applyFont="1" applyFill="1" applyBorder="1" applyAlignment="1">
      <alignment horizontal="right" wrapText="1"/>
    </xf>
    <xf numFmtId="0" fontId="13" fillId="0" borderId="13" xfId="0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/>
    </xf>
    <xf numFmtId="4" fontId="12" fillId="34" borderId="1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3" fillId="0" borderId="12" xfId="0" applyFont="1" applyBorder="1" applyAlignment="1">
      <alignment horizontal="center"/>
    </xf>
    <xf numFmtId="4" fontId="13" fillId="0" borderId="10" xfId="0" applyNumberFormat="1" applyFont="1" applyBorder="1" applyAlignment="1">
      <alignment/>
    </xf>
    <xf numFmtId="0" fontId="17" fillId="0" borderId="0" xfId="0" applyFont="1" applyAlignment="1">
      <alignment/>
    </xf>
    <xf numFmtId="0" fontId="10" fillId="0" borderId="13" xfId="0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0" fontId="13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2" fillId="3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13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" fontId="12" fillId="35" borderId="10" xfId="0" applyNumberFormat="1" applyFont="1" applyFill="1" applyBorder="1" applyAlignment="1">
      <alignment/>
    </xf>
    <xf numFmtId="49" fontId="12" fillId="0" borderId="17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60" fillId="36" borderId="18" xfId="0" applyFont="1" applyFill="1" applyBorder="1" applyAlignment="1">
      <alignment horizontal="left" vertical="center" wrapText="1"/>
    </xf>
    <xf numFmtId="4" fontId="10" fillId="0" borderId="12" xfId="0" applyNumberFormat="1" applyFont="1" applyBorder="1" applyAlignment="1">
      <alignment/>
    </xf>
    <xf numFmtId="49" fontId="13" fillId="0" borderId="13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left" vertical="center" wrapText="1"/>
    </xf>
    <xf numFmtId="4" fontId="13" fillId="0" borderId="1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49" fontId="10" fillId="0" borderId="11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left" wrapText="1"/>
    </xf>
    <xf numFmtId="4" fontId="10" fillId="0" borderId="11" xfId="0" applyNumberFormat="1" applyFont="1" applyBorder="1" applyAlignment="1">
      <alignment/>
    </xf>
    <xf numFmtId="49" fontId="13" fillId="0" borderId="12" xfId="0" applyNumberFormat="1" applyFont="1" applyBorder="1" applyAlignment="1">
      <alignment horizontal="center" vertical="center"/>
    </xf>
    <xf numFmtId="49" fontId="12" fillId="35" borderId="11" xfId="0" applyNumberFormat="1" applyFont="1" applyFill="1" applyBorder="1" applyAlignment="1">
      <alignment horizontal="center"/>
    </xf>
    <xf numFmtId="49" fontId="12" fillId="35" borderId="10" xfId="0" applyNumberFormat="1" applyFont="1" applyFill="1" applyBorder="1" applyAlignment="1">
      <alignment horizontal="left" wrapText="1"/>
    </xf>
    <xf numFmtId="4" fontId="12" fillId="35" borderId="11" xfId="0" applyNumberFormat="1" applyFont="1" applyFill="1" applyBorder="1" applyAlignment="1">
      <alignment/>
    </xf>
    <xf numFmtId="49" fontId="13" fillId="0" borderId="11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left" wrapText="1"/>
    </xf>
    <xf numFmtId="4" fontId="13" fillId="0" borderId="11" xfId="0" applyNumberFormat="1" applyFont="1" applyBorder="1" applyAlignment="1">
      <alignment/>
    </xf>
    <xf numFmtId="0" fontId="12" fillId="34" borderId="10" xfId="0" applyFont="1" applyFill="1" applyBorder="1" applyAlignment="1">
      <alignment horizontal="justify" wrapText="1"/>
    </xf>
    <xf numFmtId="0" fontId="10" fillId="0" borderId="10" xfId="0" applyFont="1" applyBorder="1" applyAlignment="1">
      <alignment horizontal="justify" wrapText="1"/>
    </xf>
    <xf numFmtId="0" fontId="12" fillId="34" borderId="12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left" vertical="center"/>
    </xf>
    <xf numFmtId="0" fontId="12" fillId="34" borderId="10" xfId="0" applyFont="1" applyFill="1" applyBorder="1" applyAlignment="1">
      <alignment horizontal="left" vertical="center"/>
    </xf>
    <xf numFmtId="0" fontId="15" fillId="34" borderId="10" xfId="0" applyFont="1" applyFill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4" fontId="12" fillId="0" borderId="10" xfId="0" applyNumberFormat="1" applyFont="1" applyBorder="1" applyAlignment="1">
      <alignment horizontal="right" wrapText="1"/>
    </xf>
    <xf numFmtId="0" fontId="12" fillId="0" borderId="11" xfId="0" applyFont="1" applyBorder="1" applyAlignment="1">
      <alignment horizontal="left" vertical="center"/>
    </xf>
    <xf numFmtId="0" fontId="60" fillId="36" borderId="19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center"/>
    </xf>
    <xf numFmtId="4" fontId="12" fillId="0" borderId="10" xfId="0" applyNumberFormat="1" applyFont="1" applyBorder="1" applyAlignment="1">
      <alignment/>
    </xf>
    <xf numFmtId="49" fontId="12" fillId="34" borderId="16" xfId="0" applyNumberFormat="1" applyFont="1" applyFill="1" applyBorder="1" applyAlignment="1">
      <alignment horizontal="center"/>
    </xf>
    <xf numFmtId="49" fontId="12" fillId="34" borderId="10" xfId="0" applyNumberFormat="1" applyFont="1" applyFill="1" applyBorder="1" applyAlignment="1">
      <alignment horizontal="left"/>
    </xf>
    <xf numFmtId="0" fontId="12" fillId="0" borderId="13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left"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left"/>
    </xf>
    <xf numFmtId="0" fontId="12" fillId="35" borderId="11" xfId="0" applyFont="1" applyFill="1" applyBorder="1" applyAlignment="1">
      <alignment horizontal="center"/>
    </xf>
    <xf numFmtId="49" fontId="12" fillId="35" borderId="16" xfId="0" applyNumberFormat="1" applyFont="1" applyFill="1" applyBorder="1" applyAlignment="1">
      <alignment horizontal="center"/>
    </xf>
    <xf numFmtId="49" fontId="10" fillId="35" borderId="10" xfId="0" applyNumberFormat="1" applyFont="1" applyFill="1" applyBorder="1" applyAlignment="1">
      <alignment horizontal="center"/>
    </xf>
    <xf numFmtId="0" fontId="62" fillId="35" borderId="19" xfId="0" applyFont="1" applyFill="1" applyBorder="1" applyAlignment="1">
      <alignment horizontal="left" vertical="center" wrapText="1"/>
    </xf>
    <xf numFmtId="0" fontId="61" fillId="37" borderId="19" xfId="0" applyFont="1" applyFill="1" applyBorder="1" applyAlignment="1">
      <alignment horizontal="left" vertical="center" wrapText="1"/>
    </xf>
    <xf numFmtId="0" fontId="63" fillId="36" borderId="19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justify" wrapText="1"/>
    </xf>
    <xf numFmtId="0" fontId="10" fillId="0" borderId="1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justify" wrapText="1"/>
    </xf>
    <xf numFmtId="49" fontId="12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56" applyFont="1" applyAlignment="1">
      <alignment wrapText="1"/>
      <protection/>
    </xf>
    <xf numFmtId="0" fontId="3" fillId="0" borderId="0" xfId="56" applyFont="1">
      <alignment/>
      <protection/>
    </xf>
    <xf numFmtId="0" fontId="16" fillId="0" borderId="20" xfId="56" applyFont="1" applyBorder="1" applyAlignment="1">
      <alignment horizontal="center"/>
      <protection/>
    </xf>
    <xf numFmtId="0" fontId="16" fillId="0" borderId="10" xfId="56" applyFont="1" applyBorder="1" applyAlignment="1">
      <alignment horizontal="center"/>
      <protection/>
    </xf>
    <xf numFmtId="0" fontId="16" fillId="0" borderId="11" xfId="56" applyFont="1" applyBorder="1" applyAlignment="1">
      <alignment horizontal="center" vertical="center"/>
      <protection/>
    </xf>
    <xf numFmtId="0" fontId="16" fillId="0" borderId="11" xfId="56" applyFont="1" applyBorder="1" applyAlignment="1">
      <alignment horizontal="center"/>
      <protection/>
    </xf>
    <xf numFmtId="0" fontId="3" fillId="0" borderId="10" xfId="56" applyFont="1" applyBorder="1" applyAlignment="1">
      <alignment wrapText="1"/>
      <protection/>
    </xf>
    <xf numFmtId="4" fontId="3" fillId="0" borderId="10" xfId="56" applyNumberFormat="1" applyFont="1" applyBorder="1">
      <alignment/>
      <protection/>
    </xf>
    <xf numFmtId="4" fontId="3" fillId="0" borderId="10" xfId="69" applyNumberFormat="1" applyFont="1" applyFill="1" applyBorder="1" applyAlignment="1">
      <alignment/>
    </xf>
    <xf numFmtId="0" fontId="18" fillId="0" borderId="10" xfId="56" applyFont="1" applyBorder="1" applyAlignment="1">
      <alignment wrapText="1"/>
      <protection/>
    </xf>
    <xf numFmtId="4" fontId="18" fillId="0" borderId="10" xfId="56" applyNumberFormat="1" applyFont="1" applyBorder="1">
      <alignment/>
      <protection/>
    </xf>
    <xf numFmtId="0" fontId="16" fillId="0" borderId="10" xfId="56" applyFont="1" applyBorder="1" applyAlignment="1">
      <alignment wrapText="1"/>
      <protection/>
    </xf>
    <xf numFmtId="4" fontId="16" fillId="0" borderId="10" xfId="56" applyNumberFormat="1" applyFont="1" applyBorder="1">
      <alignment/>
      <protection/>
    </xf>
    <xf numFmtId="4" fontId="0" fillId="0" borderId="0" xfId="0" applyNumberFormat="1" applyAlignment="1">
      <alignment/>
    </xf>
    <xf numFmtId="0" fontId="12" fillId="0" borderId="0" xfId="0" applyFont="1" applyAlignment="1" quotePrefix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center" vertical="center" wrapText="1" shrinkToFit="1"/>
    </xf>
    <xf numFmtId="4" fontId="6" fillId="0" borderId="13" xfId="0" applyNumberFormat="1" applyFont="1" applyFill="1" applyBorder="1" applyAlignment="1">
      <alignment horizontal="center" vertical="center" wrapText="1" shrinkToFit="1"/>
    </xf>
    <xf numFmtId="4" fontId="6" fillId="0" borderId="11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0" fillId="0" borderId="0" xfId="0" applyFont="1" applyAlignment="1" quotePrefix="1">
      <alignment wrapText="1"/>
    </xf>
    <xf numFmtId="4" fontId="10" fillId="0" borderId="0" xfId="0" applyNumberFormat="1" applyFont="1" applyAlignment="1">
      <alignment horizontal="right" vertical="center"/>
    </xf>
    <xf numFmtId="0" fontId="12" fillId="0" borderId="0" xfId="0" applyFont="1" applyAlignment="1" quotePrefix="1">
      <alignment horizontal="left" vertical="center"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6" fillId="0" borderId="20" xfId="56" applyFont="1" applyBorder="1" applyAlignment="1">
      <alignment horizontal="center"/>
      <protection/>
    </xf>
    <xf numFmtId="0" fontId="16" fillId="0" borderId="15" xfId="56" applyFont="1" applyBorder="1" applyAlignment="1">
      <alignment horizontal="center"/>
      <protection/>
    </xf>
    <xf numFmtId="0" fontId="16" fillId="0" borderId="16" xfId="56" applyFont="1" applyBorder="1" applyAlignment="1">
      <alignment horizontal="center"/>
      <protection/>
    </xf>
    <xf numFmtId="0" fontId="16" fillId="0" borderId="21" xfId="56" applyFont="1" applyBorder="1" applyAlignment="1">
      <alignment horizontal="center"/>
      <protection/>
    </xf>
    <xf numFmtId="0" fontId="16" fillId="0" borderId="22" xfId="56" applyFont="1" applyBorder="1" applyAlignment="1">
      <alignment horizontal="center"/>
      <protection/>
    </xf>
    <xf numFmtId="0" fontId="16" fillId="0" borderId="10" xfId="56" applyFont="1" applyBorder="1" applyAlignment="1">
      <alignment horizontal="center"/>
      <protection/>
    </xf>
    <xf numFmtId="49" fontId="16" fillId="0" borderId="20" xfId="56" applyNumberFormat="1" applyFont="1" applyBorder="1" applyAlignment="1">
      <alignment horizontal="center"/>
      <protection/>
    </xf>
    <xf numFmtId="49" fontId="16" fillId="0" borderId="15" xfId="56" applyNumberFormat="1" applyFont="1" applyBorder="1" applyAlignment="1">
      <alignment horizontal="center"/>
      <protection/>
    </xf>
    <xf numFmtId="49" fontId="16" fillId="0" borderId="16" xfId="56" applyNumberFormat="1" applyFont="1" applyBorder="1" applyAlignment="1">
      <alignment horizontal="center"/>
      <protection/>
    </xf>
    <xf numFmtId="0" fontId="16" fillId="0" borderId="0" xfId="56" applyFont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16" fillId="0" borderId="12" xfId="56" applyFont="1" applyBorder="1" applyAlignment="1">
      <alignment horizontal="center" vertical="center" wrapText="1"/>
      <protection/>
    </xf>
    <xf numFmtId="0" fontId="16" fillId="0" borderId="13" xfId="56" applyFont="1" applyBorder="1" applyAlignment="1">
      <alignment horizontal="center" vertical="center" wrapText="1"/>
      <protection/>
    </xf>
    <xf numFmtId="0" fontId="16" fillId="0" borderId="11" xfId="56" applyFont="1" applyBorder="1" applyAlignment="1">
      <alignment horizontal="center" vertical="center" wrapText="1"/>
      <protection/>
    </xf>
    <xf numFmtId="0" fontId="16" fillId="0" borderId="12" xfId="56" applyFont="1" applyBorder="1" applyAlignment="1">
      <alignment horizontal="center" vertical="center"/>
      <protection/>
    </xf>
    <xf numFmtId="0" fontId="16" fillId="0" borderId="13" xfId="56" applyFont="1" applyBorder="1" applyAlignment="1">
      <alignment horizontal="center" vertical="center"/>
      <protection/>
    </xf>
    <xf numFmtId="0" fontId="16" fillId="0" borderId="11" xfId="56" applyFont="1" applyBorder="1" applyAlignment="1">
      <alignment horizontal="center" vertical="center"/>
      <protection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5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Zł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72"/>
  <sheetViews>
    <sheetView zoomScalePageLayoutView="0" workbookViewId="0" topLeftCell="A19">
      <selection activeCell="F2" sqref="F2"/>
    </sheetView>
  </sheetViews>
  <sheetFormatPr defaultColWidth="9.125" defaultRowHeight="12.75"/>
  <cols>
    <col min="1" max="1" width="3.875" style="3" customWidth="1"/>
    <col min="2" max="2" width="48.125" style="1" customWidth="1"/>
    <col min="3" max="3" width="13.00390625" style="1" customWidth="1"/>
    <col min="4" max="4" width="9.50390625" style="1" customWidth="1"/>
    <col min="5" max="5" width="13.625" style="1" customWidth="1"/>
    <col min="6" max="6" width="13.50390625" style="2" customWidth="1"/>
    <col min="7" max="7" width="19.50390625" style="1" customWidth="1"/>
    <col min="8" max="8" width="13.50390625" style="1" hidden="1" customWidth="1"/>
    <col min="9" max="9" width="9.125" style="1" customWidth="1"/>
    <col min="10" max="10" width="10.875" style="1" hidden="1" customWidth="1"/>
    <col min="11" max="11" width="10.00390625" style="1" bestFit="1" customWidth="1"/>
    <col min="12" max="16384" width="9.125" style="1" customWidth="1"/>
  </cols>
  <sheetData>
    <row r="1" spans="4:6" ht="12.75">
      <c r="D1" s="4"/>
      <c r="F1" s="2" t="s">
        <v>88</v>
      </c>
    </row>
    <row r="2" spans="4:6" ht="12.75">
      <c r="D2" s="4"/>
      <c r="F2" s="2" t="s">
        <v>244</v>
      </c>
    </row>
    <row r="3" spans="4:6" ht="12.75">
      <c r="D3" s="4"/>
      <c r="F3" s="2" t="s">
        <v>89</v>
      </c>
    </row>
    <row r="4" spans="4:6" ht="12" customHeight="1">
      <c r="D4" s="4"/>
      <c r="F4" s="2" t="s">
        <v>118</v>
      </c>
    </row>
    <row r="5" ht="5.25" customHeight="1"/>
    <row r="6" spans="1:7" ht="5.25" customHeight="1">
      <c r="A6" s="218" t="s">
        <v>8</v>
      </c>
      <c r="B6" s="218"/>
      <c r="C6" s="218"/>
      <c r="D6" s="218"/>
      <c r="E6" s="218"/>
      <c r="F6" s="218"/>
      <c r="G6" s="218"/>
    </row>
    <row r="7" spans="1:7" ht="9.75" customHeight="1">
      <c r="A7" s="218"/>
      <c r="B7" s="218"/>
      <c r="C7" s="218"/>
      <c r="D7" s="218"/>
      <c r="E7" s="218"/>
      <c r="F7" s="218"/>
      <c r="G7" s="218"/>
    </row>
    <row r="8" spans="1:7" ht="11.25" customHeight="1">
      <c r="A8" s="5"/>
      <c r="B8" s="6"/>
      <c r="C8" s="6"/>
      <c r="D8" s="6"/>
      <c r="E8" s="6"/>
      <c r="F8" s="7"/>
      <c r="G8" s="6"/>
    </row>
    <row r="9" spans="1:7" ht="9.75">
      <c r="A9" s="206" t="s">
        <v>1</v>
      </c>
      <c r="B9" s="206" t="s">
        <v>0</v>
      </c>
      <c r="C9" s="219" t="s">
        <v>9</v>
      </c>
      <c r="D9" s="220" t="s">
        <v>10</v>
      </c>
      <c r="E9" s="220" t="s">
        <v>11</v>
      </c>
      <c r="F9" s="220" t="s">
        <v>12</v>
      </c>
      <c r="G9" s="220"/>
    </row>
    <row r="10" spans="1:7" ht="9" customHeight="1">
      <c r="A10" s="206"/>
      <c r="B10" s="206"/>
      <c r="C10" s="219"/>
      <c r="D10" s="220"/>
      <c r="E10" s="220"/>
      <c r="F10" s="220"/>
      <c r="G10" s="220"/>
    </row>
    <row r="11" spans="1:7" ht="17.25" customHeight="1">
      <c r="A11" s="206"/>
      <c r="B11" s="206"/>
      <c r="C11" s="219"/>
      <c r="D11" s="220"/>
      <c r="E11" s="220"/>
      <c r="F11" s="10" t="s">
        <v>13</v>
      </c>
      <c r="G11" s="11" t="s">
        <v>14</v>
      </c>
    </row>
    <row r="12" spans="1:7" ht="39" customHeight="1">
      <c r="A12" s="12" t="s">
        <v>3</v>
      </c>
      <c r="B12" s="28" t="s">
        <v>94</v>
      </c>
      <c r="C12" s="14">
        <v>40000</v>
      </c>
      <c r="D12" s="15">
        <v>2020</v>
      </c>
      <c r="E12" s="15">
        <v>2020</v>
      </c>
      <c r="F12" s="16">
        <v>40000</v>
      </c>
      <c r="G12" s="17"/>
    </row>
    <row r="13" spans="1:7" ht="60.75" customHeight="1">
      <c r="A13" s="12" t="s">
        <v>6</v>
      </c>
      <c r="B13" s="13" t="s">
        <v>15</v>
      </c>
      <c r="C13" s="14">
        <v>400000</v>
      </c>
      <c r="D13" s="15">
        <v>2019</v>
      </c>
      <c r="E13" s="15">
        <v>2020</v>
      </c>
      <c r="F13" s="16">
        <v>400000</v>
      </c>
      <c r="G13" s="17"/>
    </row>
    <row r="14" spans="1:7" ht="47.25" customHeight="1">
      <c r="A14" s="12" t="s">
        <v>7</v>
      </c>
      <c r="B14" s="18" t="s">
        <v>16</v>
      </c>
      <c r="C14" s="19">
        <v>50000</v>
      </c>
      <c r="D14" s="9">
        <v>2019</v>
      </c>
      <c r="E14" s="9">
        <v>2021</v>
      </c>
      <c r="F14" s="20">
        <v>50000</v>
      </c>
      <c r="G14" s="11"/>
    </row>
    <row r="15" spans="1:7" ht="24.75" customHeight="1">
      <c r="A15" s="12" t="s">
        <v>5</v>
      </c>
      <c r="B15" s="21" t="s">
        <v>17</v>
      </c>
      <c r="C15" s="22">
        <v>22000</v>
      </c>
      <c r="D15" s="23" t="s">
        <v>18</v>
      </c>
      <c r="E15" s="23" t="s">
        <v>18</v>
      </c>
      <c r="F15" s="24">
        <v>22000</v>
      </c>
      <c r="G15" s="25"/>
    </row>
    <row r="16" spans="1:11" ht="26.25" customHeight="1">
      <c r="A16" s="8" t="s">
        <v>20</v>
      </c>
      <c r="B16" s="26" t="s">
        <v>19</v>
      </c>
      <c r="C16" s="27">
        <v>9000</v>
      </c>
      <c r="D16" s="8">
        <v>2020</v>
      </c>
      <c r="E16" s="12">
        <v>2020</v>
      </c>
      <c r="F16" s="24">
        <v>9000</v>
      </c>
      <c r="G16" s="17"/>
      <c r="K16" s="2"/>
    </row>
    <row r="17" spans="1:7" ht="30" customHeight="1">
      <c r="A17" s="8" t="s">
        <v>22</v>
      </c>
      <c r="B17" s="28" t="s">
        <v>21</v>
      </c>
      <c r="C17" s="14">
        <v>73800</v>
      </c>
      <c r="D17" s="15">
        <v>2019</v>
      </c>
      <c r="E17" s="15">
        <v>2020</v>
      </c>
      <c r="F17" s="16">
        <v>73800</v>
      </c>
      <c r="G17" s="17"/>
    </row>
    <row r="18" spans="1:7" ht="42.75" customHeight="1" hidden="1">
      <c r="A18" s="8" t="s">
        <v>5</v>
      </c>
      <c r="B18" s="28"/>
      <c r="C18" s="14"/>
      <c r="D18" s="15"/>
      <c r="E18" s="15"/>
      <c r="F18" s="16"/>
      <c r="G18" s="17"/>
    </row>
    <row r="19" spans="1:10" ht="36.75" customHeight="1">
      <c r="A19" s="8" t="s">
        <v>24</v>
      </c>
      <c r="B19" s="28" t="s">
        <v>23</v>
      </c>
      <c r="C19" s="14">
        <v>114000</v>
      </c>
      <c r="D19" s="15">
        <v>2019</v>
      </c>
      <c r="E19" s="15">
        <v>2020</v>
      </c>
      <c r="F19" s="16">
        <v>114000</v>
      </c>
      <c r="G19" s="17"/>
      <c r="J19" s="2">
        <f>SUM(G23,G32,G38,)</f>
        <v>14766895.22</v>
      </c>
    </row>
    <row r="20" spans="1:7" ht="23.25" customHeight="1">
      <c r="A20" s="29" t="s">
        <v>26</v>
      </c>
      <c r="B20" s="28" t="s">
        <v>25</v>
      </c>
      <c r="C20" s="14">
        <v>9402.52</v>
      </c>
      <c r="D20" s="15">
        <v>2020</v>
      </c>
      <c r="E20" s="15">
        <v>2020</v>
      </c>
      <c r="F20" s="16">
        <v>9402.52</v>
      </c>
      <c r="G20" s="29"/>
    </row>
    <row r="21" spans="1:7" ht="5.25" customHeight="1">
      <c r="A21" s="197" t="s">
        <v>28</v>
      </c>
      <c r="B21" s="212" t="s">
        <v>73</v>
      </c>
      <c r="C21" s="215">
        <v>109792.54</v>
      </c>
      <c r="D21" s="209">
        <v>2019</v>
      </c>
      <c r="E21" s="209">
        <v>2021</v>
      </c>
      <c r="F21" s="16"/>
      <c r="G21" s="29"/>
    </row>
    <row r="22" spans="1:7" ht="13.5" customHeight="1">
      <c r="A22" s="198"/>
      <c r="B22" s="213"/>
      <c r="C22" s="216"/>
      <c r="D22" s="210"/>
      <c r="E22" s="210"/>
      <c r="F22" s="30">
        <v>109792.54</v>
      </c>
      <c r="G22" s="25"/>
    </row>
    <row r="23" spans="1:7" ht="13.5" customHeight="1">
      <c r="A23" s="198"/>
      <c r="B23" s="213"/>
      <c r="C23" s="216"/>
      <c r="D23" s="210"/>
      <c r="E23" s="210"/>
      <c r="F23" s="30" t="s">
        <v>2</v>
      </c>
      <c r="G23" s="31">
        <v>66257</v>
      </c>
    </row>
    <row r="24" spans="1:7" ht="12" customHeight="1">
      <c r="A24" s="199"/>
      <c r="B24" s="214"/>
      <c r="C24" s="217"/>
      <c r="D24" s="211"/>
      <c r="E24" s="211"/>
      <c r="F24" s="33"/>
      <c r="G24" s="34" t="s">
        <v>27</v>
      </c>
    </row>
    <row r="25" spans="1:7" ht="38.25" customHeight="1">
      <c r="A25" s="12" t="s">
        <v>30</v>
      </c>
      <c r="B25" s="35" t="s">
        <v>29</v>
      </c>
      <c r="C25" s="22">
        <v>131500</v>
      </c>
      <c r="D25" s="12">
        <v>2017</v>
      </c>
      <c r="E25" s="12">
        <v>2020</v>
      </c>
      <c r="F25" s="33">
        <v>131500</v>
      </c>
      <c r="G25" s="36"/>
    </row>
    <row r="26" spans="1:7" ht="31.5" customHeight="1">
      <c r="A26" s="8" t="s">
        <v>32</v>
      </c>
      <c r="B26" s="18" t="s">
        <v>31</v>
      </c>
      <c r="C26" s="27">
        <v>10000</v>
      </c>
      <c r="D26" s="8">
        <v>2020</v>
      </c>
      <c r="E26" s="8">
        <v>2020</v>
      </c>
      <c r="F26" s="20">
        <v>10000</v>
      </c>
      <c r="G26" s="37"/>
    </row>
    <row r="27" spans="1:7" ht="54" customHeight="1">
      <c r="A27" s="8" t="s">
        <v>34</v>
      </c>
      <c r="B27" s="18" t="s">
        <v>79</v>
      </c>
      <c r="C27" s="27">
        <v>15000</v>
      </c>
      <c r="D27" s="8">
        <v>2019</v>
      </c>
      <c r="E27" s="8">
        <v>2020</v>
      </c>
      <c r="F27" s="20">
        <v>15000</v>
      </c>
      <c r="G27" s="37"/>
    </row>
    <row r="28" spans="1:7" ht="17.25" customHeight="1">
      <c r="A28" s="197" t="s">
        <v>36</v>
      </c>
      <c r="B28" s="212" t="s">
        <v>115</v>
      </c>
      <c r="C28" s="203">
        <v>1100000</v>
      </c>
      <c r="D28" s="197">
        <v>2020</v>
      </c>
      <c r="E28" s="197">
        <v>2020</v>
      </c>
      <c r="F28" s="16">
        <v>1100000</v>
      </c>
      <c r="G28" s="59"/>
    </row>
    <row r="29" spans="1:7" ht="15" customHeight="1">
      <c r="A29" s="198"/>
      <c r="B29" s="213"/>
      <c r="C29" s="204"/>
      <c r="D29" s="198"/>
      <c r="E29" s="198"/>
      <c r="F29" s="16" t="s">
        <v>2</v>
      </c>
      <c r="G29" s="59" t="s">
        <v>119</v>
      </c>
    </row>
    <row r="30" spans="1:7" ht="27" customHeight="1">
      <c r="A30" s="8" t="s">
        <v>38</v>
      </c>
      <c r="B30" s="18" t="s">
        <v>117</v>
      </c>
      <c r="C30" s="27">
        <v>80000</v>
      </c>
      <c r="D30" s="8">
        <v>2020</v>
      </c>
      <c r="E30" s="8">
        <v>2020</v>
      </c>
      <c r="F30" s="16">
        <v>80000</v>
      </c>
      <c r="G30" s="59"/>
    </row>
    <row r="31" spans="1:7" ht="24" customHeight="1">
      <c r="A31" s="206" t="s">
        <v>40</v>
      </c>
      <c r="B31" s="207" t="s">
        <v>33</v>
      </c>
      <c r="C31" s="208">
        <v>1610113.5</v>
      </c>
      <c r="D31" s="206">
        <v>2019</v>
      </c>
      <c r="E31" s="206">
        <v>2021</v>
      </c>
      <c r="F31" s="16">
        <v>1610113.5</v>
      </c>
      <c r="G31" s="59"/>
    </row>
    <row r="32" spans="1:7" ht="15.75" customHeight="1">
      <c r="A32" s="206"/>
      <c r="B32" s="207"/>
      <c r="C32" s="208"/>
      <c r="D32" s="206"/>
      <c r="E32" s="206"/>
      <c r="F32" s="30" t="s">
        <v>2</v>
      </c>
      <c r="G32" s="39">
        <v>956673.82</v>
      </c>
    </row>
    <row r="33" spans="1:7" ht="12" customHeight="1">
      <c r="A33" s="206"/>
      <c r="B33" s="207"/>
      <c r="C33" s="208"/>
      <c r="D33" s="206"/>
      <c r="E33" s="206"/>
      <c r="F33" s="33"/>
      <c r="G33" s="40" t="s">
        <v>27</v>
      </c>
    </row>
    <row r="34" spans="1:7" ht="34.5" customHeight="1">
      <c r="A34" s="8" t="s">
        <v>41</v>
      </c>
      <c r="B34" s="18" t="s">
        <v>90</v>
      </c>
      <c r="C34" s="27">
        <v>7000</v>
      </c>
      <c r="D34" s="8">
        <v>2020</v>
      </c>
      <c r="E34" s="8">
        <v>2020</v>
      </c>
      <c r="F34" s="33">
        <v>7000</v>
      </c>
      <c r="G34" s="40"/>
    </row>
    <row r="35" spans="1:7" ht="25.5" customHeight="1">
      <c r="A35" s="8" t="s">
        <v>39</v>
      </c>
      <c r="B35" s="18" t="s">
        <v>35</v>
      </c>
      <c r="C35" s="27">
        <v>9494.33</v>
      </c>
      <c r="D35" s="8">
        <v>2020</v>
      </c>
      <c r="E35" s="8">
        <v>2020</v>
      </c>
      <c r="F35" s="20">
        <v>9494.33</v>
      </c>
      <c r="G35" s="37"/>
    </row>
    <row r="36" spans="1:7" ht="18.75" customHeight="1">
      <c r="A36" s="12" t="s">
        <v>43</v>
      </c>
      <c r="B36" s="32" t="s">
        <v>37</v>
      </c>
      <c r="C36" s="22">
        <v>100000</v>
      </c>
      <c r="D36" s="12">
        <v>2020</v>
      </c>
      <c r="E36" s="12">
        <v>2020</v>
      </c>
      <c r="F36" s="33">
        <v>100000</v>
      </c>
      <c r="G36" s="41"/>
    </row>
    <row r="37" spans="1:7" ht="21" customHeight="1">
      <c r="A37" s="197" t="s">
        <v>45</v>
      </c>
      <c r="B37" s="200" t="s">
        <v>74</v>
      </c>
      <c r="C37" s="203">
        <v>19085840.03</v>
      </c>
      <c r="D37" s="197">
        <v>2018</v>
      </c>
      <c r="E37" s="197">
        <v>2020</v>
      </c>
      <c r="F37" s="42">
        <v>19085840.03</v>
      </c>
      <c r="G37" s="38"/>
    </row>
    <row r="38" spans="1:7" ht="16.5" customHeight="1">
      <c r="A38" s="198"/>
      <c r="B38" s="201"/>
      <c r="C38" s="204"/>
      <c r="D38" s="198"/>
      <c r="E38" s="198"/>
      <c r="F38" s="43" t="s">
        <v>2</v>
      </c>
      <c r="G38" s="39">
        <v>13743964.4</v>
      </c>
    </row>
    <row r="39" spans="1:7" ht="21" customHeight="1">
      <c r="A39" s="199"/>
      <c r="B39" s="202"/>
      <c r="C39" s="205"/>
      <c r="D39" s="199"/>
      <c r="E39" s="199"/>
      <c r="F39" s="44"/>
      <c r="G39" s="40" t="s">
        <v>27</v>
      </c>
    </row>
    <row r="40" spans="1:7" ht="63" customHeight="1">
      <c r="A40" s="8" t="s">
        <v>46</v>
      </c>
      <c r="B40" s="18" t="s">
        <v>80</v>
      </c>
      <c r="C40" s="27">
        <v>38000</v>
      </c>
      <c r="D40" s="8">
        <v>2019</v>
      </c>
      <c r="E40" s="8">
        <v>2020</v>
      </c>
      <c r="F40" s="20">
        <v>38000</v>
      </c>
      <c r="G40" s="45"/>
    </row>
    <row r="41" spans="1:7" ht="28.5" customHeight="1">
      <c r="A41" s="12" t="s">
        <v>47</v>
      </c>
      <c r="B41" s="18" t="s">
        <v>96</v>
      </c>
      <c r="C41" s="22">
        <v>20000</v>
      </c>
      <c r="D41" s="12">
        <v>2020</v>
      </c>
      <c r="E41" s="12">
        <v>2020</v>
      </c>
      <c r="F41" s="20">
        <v>20000</v>
      </c>
      <c r="G41" s="45"/>
    </row>
    <row r="42" spans="1:8" ht="23.25" customHeight="1">
      <c r="A42" s="12" t="s">
        <v>49</v>
      </c>
      <c r="B42" s="46" t="s">
        <v>75</v>
      </c>
      <c r="C42" s="22">
        <v>20000</v>
      </c>
      <c r="D42" s="12">
        <v>2020</v>
      </c>
      <c r="E42" s="12">
        <v>2020</v>
      </c>
      <c r="F42" s="20">
        <v>20000</v>
      </c>
      <c r="G42" s="45"/>
      <c r="H42" s="2">
        <f>SUM(F12,F13,F14,F15,F16,F17,F19,F20,F22,F25,F26,F27,F28,F30,F31,F34,F35,F36,F37,F40,F41,F42)</f>
        <v>23054942.92</v>
      </c>
    </row>
    <row r="43" spans="1:7" ht="23.25" customHeight="1">
      <c r="A43" s="8" t="s">
        <v>51</v>
      </c>
      <c r="B43" s="18" t="s">
        <v>42</v>
      </c>
      <c r="C43" s="27">
        <v>35076</v>
      </c>
      <c r="D43" s="8">
        <v>2020</v>
      </c>
      <c r="E43" s="8">
        <v>2020</v>
      </c>
      <c r="F43" s="20">
        <v>35076</v>
      </c>
      <c r="G43" s="45"/>
    </row>
    <row r="44" spans="1:7" ht="23.25" customHeight="1">
      <c r="A44" s="8" t="s">
        <v>52</v>
      </c>
      <c r="B44" s="18" t="s">
        <v>44</v>
      </c>
      <c r="C44" s="27">
        <v>0</v>
      </c>
      <c r="D44" s="8">
        <v>2020</v>
      </c>
      <c r="E44" s="8">
        <v>2021</v>
      </c>
      <c r="F44" s="20">
        <v>0</v>
      </c>
      <c r="G44" s="45"/>
    </row>
    <row r="45" spans="1:7" ht="23.25" customHeight="1">
      <c r="A45" s="8" t="s">
        <v>54</v>
      </c>
      <c r="B45" s="18" t="s">
        <v>72</v>
      </c>
      <c r="C45" s="27">
        <v>12000</v>
      </c>
      <c r="D45" s="8">
        <v>2019</v>
      </c>
      <c r="E45" s="8">
        <v>2020</v>
      </c>
      <c r="F45" s="20">
        <v>12000</v>
      </c>
      <c r="G45" s="45"/>
    </row>
    <row r="46" spans="1:7" ht="23.25" customHeight="1">
      <c r="A46" s="8" t="s">
        <v>56</v>
      </c>
      <c r="B46" s="18" t="s">
        <v>71</v>
      </c>
      <c r="C46" s="27">
        <v>199500</v>
      </c>
      <c r="D46" s="8">
        <v>2020</v>
      </c>
      <c r="E46" s="8">
        <v>2020</v>
      </c>
      <c r="F46" s="20">
        <v>199500</v>
      </c>
      <c r="G46" s="45"/>
    </row>
    <row r="47" spans="1:7" ht="23.25" customHeight="1">
      <c r="A47" s="8" t="s">
        <v>58</v>
      </c>
      <c r="B47" s="18" t="s">
        <v>86</v>
      </c>
      <c r="C47" s="27">
        <v>60000</v>
      </c>
      <c r="D47" s="8">
        <v>2020</v>
      </c>
      <c r="E47" s="8">
        <v>2020</v>
      </c>
      <c r="F47" s="20">
        <v>60000</v>
      </c>
      <c r="G47" s="45"/>
    </row>
    <row r="48" spans="1:7" ht="23.25" customHeight="1">
      <c r="A48" s="8" t="s">
        <v>60</v>
      </c>
      <c r="B48" s="18" t="s">
        <v>85</v>
      </c>
      <c r="C48" s="27">
        <v>60000</v>
      </c>
      <c r="D48" s="8">
        <v>2020</v>
      </c>
      <c r="E48" s="8">
        <v>2020</v>
      </c>
      <c r="F48" s="20">
        <v>60000</v>
      </c>
      <c r="G48" s="45"/>
    </row>
    <row r="49" spans="1:7" ht="48" customHeight="1">
      <c r="A49" s="8" t="s">
        <v>64</v>
      </c>
      <c r="B49" s="18" t="s">
        <v>92</v>
      </c>
      <c r="C49" s="27">
        <v>15713.87</v>
      </c>
      <c r="D49" s="8">
        <v>2020</v>
      </c>
      <c r="E49" s="8">
        <v>2020</v>
      </c>
      <c r="F49" s="20">
        <v>15713.87</v>
      </c>
      <c r="G49" s="45"/>
    </row>
    <row r="50" spans="1:7" ht="22.5" customHeight="1">
      <c r="A50" s="8" t="s">
        <v>66</v>
      </c>
      <c r="B50" s="47" t="s">
        <v>76</v>
      </c>
      <c r="C50" s="27">
        <v>50000</v>
      </c>
      <c r="D50" s="8">
        <v>2020</v>
      </c>
      <c r="E50" s="8">
        <v>2021</v>
      </c>
      <c r="F50" s="20">
        <v>50000</v>
      </c>
      <c r="G50" s="45"/>
    </row>
    <row r="51" spans="1:7" ht="27.75" customHeight="1">
      <c r="A51" s="8" t="s">
        <v>68</v>
      </c>
      <c r="B51" s="18" t="s">
        <v>48</v>
      </c>
      <c r="C51" s="27">
        <v>30000</v>
      </c>
      <c r="D51" s="8">
        <v>2014</v>
      </c>
      <c r="E51" s="8">
        <v>2024</v>
      </c>
      <c r="F51" s="48">
        <v>30000</v>
      </c>
      <c r="G51" s="37"/>
    </row>
    <row r="52" spans="1:8" ht="35.25" customHeight="1">
      <c r="A52" s="8" t="s">
        <v>70</v>
      </c>
      <c r="B52" s="26" t="s">
        <v>50</v>
      </c>
      <c r="C52" s="27">
        <v>6000</v>
      </c>
      <c r="D52" s="8">
        <v>2020</v>
      </c>
      <c r="E52" s="8">
        <v>2020</v>
      </c>
      <c r="F52" s="48">
        <v>6000</v>
      </c>
      <c r="G52" s="37"/>
      <c r="H52" s="2"/>
    </row>
    <row r="53" spans="1:7" ht="36.75" customHeight="1">
      <c r="A53" s="8" t="s">
        <v>81</v>
      </c>
      <c r="B53" s="26" t="s">
        <v>77</v>
      </c>
      <c r="C53" s="27">
        <v>120000</v>
      </c>
      <c r="D53" s="8">
        <v>2016</v>
      </c>
      <c r="E53" s="8">
        <v>2022</v>
      </c>
      <c r="F53" s="48">
        <v>120000</v>
      </c>
      <c r="G53" s="37"/>
    </row>
    <row r="54" spans="1:8" ht="21" customHeight="1">
      <c r="A54" s="8" t="s">
        <v>82</v>
      </c>
      <c r="B54" s="49" t="s">
        <v>53</v>
      </c>
      <c r="C54" s="27">
        <v>50000</v>
      </c>
      <c r="D54" s="8">
        <v>2020</v>
      </c>
      <c r="E54" s="8">
        <v>2020</v>
      </c>
      <c r="F54" s="48">
        <v>50000</v>
      </c>
      <c r="G54" s="37"/>
      <c r="H54" s="50"/>
    </row>
    <row r="55" spans="1:8" ht="24" customHeight="1">
      <c r="A55" s="8" t="s">
        <v>83</v>
      </c>
      <c r="B55" s="26" t="s">
        <v>55</v>
      </c>
      <c r="C55" s="27">
        <v>12000</v>
      </c>
      <c r="D55" s="8">
        <v>2020</v>
      </c>
      <c r="E55" s="12">
        <v>2020</v>
      </c>
      <c r="F55" s="24">
        <v>12000</v>
      </c>
      <c r="G55" s="41"/>
      <c r="H55" s="50"/>
    </row>
    <row r="56" spans="1:8" ht="25.5" customHeight="1" hidden="1">
      <c r="A56" s="8" t="s">
        <v>56</v>
      </c>
      <c r="B56" s="26" t="s">
        <v>57</v>
      </c>
      <c r="C56" s="27"/>
      <c r="D56" s="8">
        <v>2019</v>
      </c>
      <c r="E56" s="12">
        <v>2019</v>
      </c>
      <c r="F56" s="24"/>
      <c r="G56" s="41"/>
      <c r="H56" s="50"/>
    </row>
    <row r="57" spans="1:8" ht="25.5" customHeight="1" hidden="1">
      <c r="A57" s="8" t="s">
        <v>58</v>
      </c>
      <c r="B57" s="26" t="s">
        <v>59</v>
      </c>
      <c r="C57" s="27"/>
      <c r="D57" s="8">
        <v>2019</v>
      </c>
      <c r="E57" s="12">
        <v>2019</v>
      </c>
      <c r="F57" s="24"/>
      <c r="G57" s="41"/>
      <c r="H57" s="50"/>
    </row>
    <row r="58" spans="1:8" ht="24.75" customHeight="1" hidden="1">
      <c r="A58" s="8" t="s">
        <v>60</v>
      </c>
      <c r="B58" s="26" t="s">
        <v>61</v>
      </c>
      <c r="C58" s="27"/>
      <c r="D58" s="8">
        <v>2019</v>
      </c>
      <c r="E58" s="12">
        <v>2019</v>
      </c>
      <c r="F58" s="24"/>
      <c r="G58" s="41"/>
      <c r="H58" s="50"/>
    </row>
    <row r="59" spans="1:7" ht="56.25" customHeight="1">
      <c r="A59" s="8" t="s">
        <v>87</v>
      </c>
      <c r="B59" s="26" t="s">
        <v>62</v>
      </c>
      <c r="C59" s="27">
        <v>0</v>
      </c>
      <c r="D59" s="8">
        <v>2019</v>
      </c>
      <c r="E59" s="8">
        <v>2022</v>
      </c>
      <c r="F59" s="48">
        <v>0</v>
      </c>
      <c r="G59" s="37"/>
    </row>
    <row r="60" spans="1:7" ht="23.25" customHeight="1">
      <c r="A60" s="8" t="s">
        <v>91</v>
      </c>
      <c r="B60" s="60" t="s">
        <v>84</v>
      </c>
      <c r="C60" s="27">
        <v>10000</v>
      </c>
      <c r="D60" s="8">
        <v>2020</v>
      </c>
      <c r="E60" s="8">
        <v>2020</v>
      </c>
      <c r="F60" s="48">
        <v>10000</v>
      </c>
      <c r="G60" s="37"/>
    </row>
    <row r="61" spans="1:7" ht="27" customHeight="1">
      <c r="A61" s="8" t="s">
        <v>93</v>
      </c>
      <c r="B61" s="18" t="s">
        <v>63</v>
      </c>
      <c r="C61" s="27">
        <v>15757.96</v>
      </c>
      <c r="D61" s="8">
        <v>2020</v>
      </c>
      <c r="E61" s="12">
        <v>2020</v>
      </c>
      <c r="F61" s="24">
        <v>15757.96</v>
      </c>
      <c r="G61" s="41"/>
    </row>
    <row r="62" spans="1:7" ht="33" customHeight="1">
      <c r="A62" s="8" t="s">
        <v>95</v>
      </c>
      <c r="B62" s="18" t="s">
        <v>65</v>
      </c>
      <c r="C62" s="27">
        <v>47330.4</v>
      </c>
      <c r="D62" s="8">
        <v>2020</v>
      </c>
      <c r="E62" s="12">
        <v>2020</v>
      </c>
      <c r="F62" s="24">
        <v>47330.4</v>
      </c>
      <c r="G62" s="41"/>
    </row>
    <row r="63" spans="1:7" ht="33" customHeight="1" hidden="1">
      <c r="A63" s="8"/>
      <c r="B63" s="58"/>
      <c r="C63" s="27"/>
      <c r="D63" s="8"/>
      <c r="E63" s="12"/>
      <c r="F63" s="24"/>
      <c r="G63" s="41"/>
    </row>
    <row r="64" spans="1:7" ht="33" customHeight="1">
      <c r="A64" s="8" t="s">
        <v>97</v>
      </c>
      <c r="B64" s="58" t="s">
        <v>67</v>
      </c>
      <c r="C64" s="27">
        <v>48000</v>
      </c>
      <c r="D64" s="8">
        <v>2019</v>
      </c>
      <c r="E64" s="12">
        <v>2020</v>
      </c>
      <c r="F64" s="24">
        <v>48000</v>
      </c>
      <c r="G64" s="41"/>
    </row>
    <row r="65" spans="1:8" ht="23.25" customHeight="1">
      <c r="A65" s="8" t="s">
        <v>114</v>
      </c>
      <c r="B65" s="26" t="s">
        <v>69</v>
      </c>
      <c r="C65" s="27">
        <v>30155.23</v>
      </c>
      <c r="D65" s="8">
        <v>2020</v>
      </c>
      <c r="E65" s="12">
        <v>2020</v>
      </c>
      <c r="F65" s="24">
        <v>30155.23</v>
      </c>
      <c r="G65" s="41"/>
      <c r="H65" s="2"/>
    </row>
    <row r="66" spans="1:8" ht="26.25" customHeight="1">
      <c r="A66" s="8" t="s">
        <v>116</v>
      </c>
      <c r="B66" s="26" t="s">
        <v>78</v>
      </c>
      <c r="C66" s="27">
        <v>16000</v>
      </c>
      <c r="D66" s="8">
        <v>2019</v>
      </c>
      <c r="E66" s="12">
        <v>2020</v>
      </c>
      <c r="F66" s="24">
        <v>16000</v>
      </c>
      <c r="G66" s="41"/>
      <c r="H66" s="2">
        <f>SUM(F43,F44,F45,F46,F47,F48,F49,F50,F51,F52,F53,F54,F55,F59,F60,F61,F62,F64,F65,F66)</f>
        <v>817533.46</v>
      </c>
    </row>
    <row r="67" spans="1:7" ht="20.25" customHeight="1">
      <c r="A67" s="5"/>
      <c r="B67" s="51"/>
      <c r="C67" s="52"/>
      <c r="D67" s="51"/>
      <c r="E67" s="53" t="s">
        <v>4</v>
      </c>
      <c r="F67" s="54">
        <f>SUM(H66,H42)</f>
        <v>23872476.380000003</v>
      </c>
      <c r="G67" s="55"/>
    </row>
    <row r="68" spans="1:7" ht="9.75">
      <c r="A68" s="5"/>
      <c r="B68" s="51"/>
      <c r="C68" s="51"/>
      <c r="D68" s="51"/>
      <c r="E68" s="51"/>
      <c r="F68" s="56"/>
      <c r="G68" s="51"/>
    </row>
    <row r="69" spans="1:7" ht="9.75">
      <c r="A69" s="5"/>
      <c r="B69" s="51"/>
      <c r="C69" s="51"/>
      <c r="D69" s="51"/>
      <c r="E69" s="51"/>
      <c r="F69" s="56"/>
      <c r="G69" s="51"/>
    </row>
    <row r="70" spans="1:7" ht="9.75">
      <c r="A70" s="5"/>
      <c r="B70" s="51"/>
      <c r="C70" s="51"/>
      <c r="D70" s="51"/>
      <c r="E70" s="51"/>
      <c r="F70" s="56"/>
      <c r="G70" s="51"/>
    </row>
    <row r="71" spans="1:7" ht="9.75">
      <c r="A71" s="5"/>
      <c r="B71" s="51"/>
      <c r="C71" s="51"/>
      <c r="D71" s="51"/>
      <c r="E71" s="51"/>
      <c r="F71" s="56"/>
      <c r="G71" s="51"/>
    </row>
    <row r="72" ht="9.75">
      <c r="F72" s="57"/>
    </row>
  </sheetData>
  <sheetProtection/>
  <mergeCells count="27">
    <mergeCell ref="A6:G7"/>
    <mergeCell ref="A9:A11"/>
    <mergeCell ref="B9:B11"/>
    <mergeCell ref="C9:C11"/>
    <mergeCell ref="D9:D11"/>
    <mergeCell ref="F9:G10"/>
    <mergeCell ref="E9:E11"/>
    <mergeCell ref="D21:D24"/>
    <mergeCell ref="E21:E24"/>
    <mergeCell ref="E31:E33"/>
    <mergeCell ref="A21:A24"/>
    <mergeCell ref="B21:B24"/>
    <mergeCell ref="C21:C24"/>
    <mergeCell ref="A28:A29"/>
    <mergeCell ref="B28:B29"/>
    <mergeCell ref="C28:C29"/>
    <mergeCell ref="D28:D29"/>
    <mergeCell ref="E28:E29"/>
    <mergeCell ref="A37:A39"/>
    <mergeCell ref="B37:B39"/>
    <mergeCell ref="C37:C39"/>
    <mergeCell ref="D37:D39"/>
    <mergeCell ref="E37:E39"/>
    <mergeCell ref="A31:A33"/>
    <mergeCell ref="B31:B33"/>
    <mergeCell ref="C31:C33"/>
    <mergeCell ref="D31:D33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4"/>
  <sheetViews>
    <sheetView tabSelected="1" zoomScalePageLayoutView="0" workbookViewId="0" topLeftCell="A7">
      <selection activeCell="G14" sqref="G14"/>
    </sheetView>
  </sheetViews>
  <sheetFormatPr defaultColWidth="9.125" defaultRowHeight="12.75"/>
  <cols>
    <col min="1" max="1" width="7.875" style="61" customWidth="1"/>
    <col min="2" max="2" width="9.125" style="61" customWidth="1"/>
    <col min="3" max="3" width="12.00390625" style="61" bestFit="1" customWidth="1"/>
    <col min="4" max="5" width="9.125" style="61" customWidth="1"/>
    <col min="6" max="6" width="21.875" style="61" customWidth="1"/>
    <col min="7" max="7" width="12.375" style="63" bestFit="1" customWidth="1"/>
    <col min="8" max="16384" width="9.125" style="61" customWidth="1"/>
  </cols>
  <sheetData>
    <row r="1" ht="11.25">
      <c r="F1" s="62" t="s">
        <v>98</v>
      </c>
    </row>
    <row r="2" ht="11.25">
      <c r="F2" s="2" t="s">
        <v>244</v>
      </c>
    </row>
    <row r="3" ht="11.25">
      <c r="F3" s="64" t="s">
        <v>89</v>
      </c>
    </row>
    <row r="4" ht="11.25">
      <c r="F4" s="64" t="s">
        <v>118</v>
      </c>
    </row>
    <row r="8" ht="11.25">
      <c r="B8" s="61" t="s">
        <v>99</v>
      </c>
    </row>
    <row r="9" ht="11.25">
      <c r="C9" s="61" t="s">
        <v>100</v>
      </c>
    </row>
    <row r="13" spans="1:7" ht="17.25">
      <c r="A13" s="65" t="s">
        <v>101</v>
      </c>
      <c r="G13" s="66">
        <f>SUM(G21,G23,G25,G27)</f>
        <v>6815742.43</v>
      </c>
    </row>
    <row r="14" spans="1:7" ht="12">
      <c r="A14" s="67"/>
      <c r="G14" s="66"/>
    </row>
    <row r="15" spans="1:7" ht="32.25" customHeight="1" hidden="1">
      <c r="A15" s="68" t="s">
        <v>102</v>
      </c>
      <c r="B15" s="221" t="s">
        <v>103</v>
      </c>
      <c r="C15" s="221"/>
      <c r="D15" s="221"/>
      <c r="E15" s="221"/>
      <c r="F15" s="221"/>
      <c r="G15" s="66">
        <f>G18</f>
        <v>0</v>
      </c>
    </row>
    <row r="16" spans="1:7" ht="11.25" hidden="1">
      <c r="A16" s="69"/>
      <c r="B16" s="70"/>
      <c r="C16" s="70"/>
      <c r="D16" s="70"/>
      <c r="E16" s="70"/>
      <c r="F16" s="70"/>
      <c r="G16" s="71"/>
    </row>
    <row r="17" spans="1:7" ht="11.25" hidden="1">
      <c r="A17" s="69"/>
      <c r="B17" s="61" t="s">
        <v>2</v>
      </c>
      <c r="G17" s="71"/>
    </row>
    <row r="18" spans="1:7" ht="11.25" hidden="1">
      <c r="A18" s="69"/>
      <c r="C18" s="222" t="s">
        <v>104</v>
      </c>
      <c r="D18" s="222"/>
      <c r="E18" s="222"/>
      <c r="F18" s="222"/>
      <c r="G18" s="223"/>
    </row>
    <row r="19" spans="1:7" ht="11.25" hidden="1">
      <c r="A19" s="69"/>
      <c r="C19" s="222"/>
      <c r="D19" s="222"/>
      <c r="E19" s="222"/>
      <c r="F19" s="222"/>
      <c r="G19" s="223"/>
    </row>
    <row r="20" spans="1:7" ht="11.25" hidden="1">
      <c r="A20" s="69"/>
      <c r="C20" s="72"/>
      <c r="D20" s="72"/>
      <c r="E20" s="72"/>
      <c r="F20" s="72"/>
      <c r="G20" s="73"/>
    </row>
    <row r="21" spans="1:7" s="68" customFormat="1" ht="21" customHeight="1">
      <c r="A21" s="68" t="s">
        <v>105</v>
      </c>
      <c r="B21" s="224" t="s">
        <v>106</v>
      </c>
      <c r="C21" s="224"/>
      <c r="D21" s="224"/>
      <c r="E21" s="224"/>
      <c r="F21" s="224"/>
      <c r="G21" s="66">
        <v>4750000</v>
      </c>
    </row>
    <row r="22" spans="2:7" s="68" customFormat="1" ht="15" customHeight="1">
      <c r="B22" s="196"/>
      <c r="C22" s="196"/>
      <c r="D22" s="196"/>
      <c r="E22" s="196"/>
      <c r="F22" s="196"/>
      <c r="G22" s="66"/>
    </row>
    <row r="23" spans="1:7" s="68" customFormat="1" ht="54" customHeight="1">
      <c r="A23" s="68" t="s">
        <v>245</v>
      </c>
      <c r="B23" s="224" t="s">
        <v>246</v>
      </c>
      <c r="C23" s="224"/>
      <c r="D23" s="224"/>
      <c r="E23" s="224"/>
      <c r="F23" s="224"/>
      <c r="G23" s="66">
        <v>99559.12</v>
      </c>
    </row>
    <row r="24" spans="2:7" s="68" customFormat="1" ht="15" customHeight="1">
      <c r="B24" s="196"/>
      <c r="C24" s="196"/>
      <c r="D24" s="196"/>
      <c r="E24" s="196"/>
      <c r="F24" s="196"/>
      <c r="G24" s="66"/>
    </row>
    <row r="25" spans="1:7" s="68" customFormat="1" ht="35.25" customHeight="1">
      <c r="A25" s="68" t="s">
        <v>247</v>
      </c>
      <c r="B25" s="224" t="s">
        <v>248</v>
      </c>
      <c r="C25" s="224"/>
      <c r="D25" s="224"/>
      <c r="E25" s="224"/>
      <c r="F25" s="224"/>
      <c r="G25" s="66">
        <v>107932.43</v>
      </c>
    </row>
    <row r="26" spans="1:7" ht="12">
      <c r="A26" s="67"/>
      <c r="C26" s="72"/>
      <c r="D26" s="72"/>
      <c r="E26" s="72"/>
      <c r="F26" s="72"/>
      <c r="G26" s="74"/>
    </row>
    <row r="27" spans="1:7" ht="12">
      <c r="A27" s="67" t="s">
        <v>107</v>
      </c>
      <c r="B27" s="67" t="s">
        <v>108</v>
      </c>
      <c r="C27" s="75"/>
      <c r="D27" s="75"/>
      <c r="E27" s="75"/>
      <c r="F27" s="75"/>
      <c r="G27" s="66">
        <v>1858250.88</v>
      </c>
    </row>
    <row r="28" spans="1:7" ht="12">
      <c r="A28" s="69"/>
      <c r="B28" s="69"/>
      <c r="C28" s="76"/>
      <c r="D28" s="76"/>
      <c r="E28" s="76"/>
      <c r="F28" s="76"/>
      <c r="G28" s="66"/>
    </row>
    <row r="29" spans="3:6" ht="11.25">
      <c r="C29" s="72"/>
      <c r="D29" s="72"/>
      <c r="E29" s="72"/>
      <c r="F29" s="72"/>
    </row>
    <row r="30" spans="1:7" s="67" customFormat="1" ht="16.5" customHeight="1">
      <c r="A30" s="65" t="s">
        <v>109</v>
      </c>
      <c r="G30" s="66">
        <f>SUM(G34,G32)</f>
        <v>3657773</v>
      </c>
    </row>
    <row r="31" spans="1:6" ht="11.25">
      <c r="A31" s="77"/>
      <c r="B31" s="78"/>
      <c r="C31" s="78"/>
      <c r="D31" s="78"/>
      <c r="E31" s="78"/>
      <c r="F31" s="78"/>
    </row>
    <row r="32" spans="1:7" ht="36" customHeight="1">
      <c r="A32" s="68" t="s">
        <v>110</v>
      </c>
      <c r="B32" s="221" t="s">
        <v>111</v>
      </c>
      <c r="C32" s="221"/>
      <c r="D32" s="221"/>
      <c r="E32" s="221"/>
      <c r="F32" s="221"/>
      <c r="G32" s="66">
        <v>1315273</v>
      </c>
    </row>
    <row r="33" spans="1:7" ht="11.25">
      <c r="A33" s="79"/>
      <c r="B33" s="70"/>
      <c r="C33" s="70"/>
      <c r="D33" s="70"/>
      <c r="E33" s="70"/>
      <c r="F33" s="70"/>
      <c r="G33" s="71"/>
    </row>
    <row r="34" spans="1:7" s="67" customFormat="1" ht="12">
      <c r="A34" s="67" t="s">
        <v>112</v>
      </c>
      <c r="B34" s="225" t="s">
        <v>113</v>
      </c>
      <c r="C34" s="225"/>
      <c r="D34" s="225"/>
      <c r="E34" s="225"/>
      <c r="F34" s="225"/>
      <c r="G34" s="66">
        <f>2342500</f>
        <v>2342500</v>
      </c>
    </row>
  </sheetData>
  <sheetProtection/>
  <mergeCells count="8">
    <mergeCell ref="B15:F15"/>
    <mergeCell ref="C18:F19"/>
    <mergeCell ref="G18:G19"/>
    <mergeCell ref="B21:F21"/>
    <mergeCell ref="B32:F32"/>
    <mergeCell ref="B34:F34"/>
    <mergeCell ref="B23:F23"/>
    <mergeCell ref="B25:F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88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4.50390625" style="0" customWidth="1"/>
    <col min="2" max="2" width="6.50390625" style="0" customWidth="1"/>
    <col min="3" max="3" width="5.875" style="0" customWidth="1"/>
    <col min="4" max="4" width="48.50390625" style="0" customWidth="1"/>
    <col min="5" max="5" width="11.125" style="0" customWidth="1"/>
    <col min="6" max="6" width="12.50390625" style="0" customWidth="1"/>
  </cols>
  <sheetData>
    <row r="1" spans="5:8" ht="12.75">
      <c r="E1" s="62" t="s">
        <v>215</v>
      </c>
      <c r="G1" s="62"/>
      <c r="H1" s="62"/>
    </row>
    <row r="2" spans="5:8" ht="12.75">
      <c r="E2" s="2" t="s">
        <v>244</v>
      </c>
      <c r="F2" s="64"/>
      <c r="G2" s="62"/>
      <c r="H2" s="62"/>
    </row>
    <row r="3" spans="5:8" ht="12.75">
      <c r="E3" s="64" t="s">
        <v>89</v>
      </c>
      <c r="F3" s="64"/>
      <c r="G3" s="62"/>
      <c r="H3" s="62"/>
    </row>
    <row r="4" spans="5:8" ht="12.75">
      <c r="E4" s="64" t="s">
        <v>118</v>
      </c>
      <c r="F4" s="64"/>
      <c r="G4" s="62"/>
      <c r="H4" s="62"/>
    </row>
    <row r="5" spans="5:8" ht="12.75">
      <c r="E5" s="62"/>
      <c r="G5" s="62"/>
      <c r="H5" s="62"/>
    </row>
    <row r="6" ht="12.75">
      <c r="A6" t="s">
        <v>120</v>
      </c>
    </row>
    <row r="7" s="80" customFormat="1" ht="17.25">
      <c r="A7" s="80" t="s">
        <v>121</v>
      </c>
    </row>
    <row r="8" ht="7.5" customHeight="1"/>
    <row r="9" spans="1:6" s="81" customFormat="1" ht="13.5" customHeight="1">
      <c r="A9" s="226" t="s">
        <v>122</v>
      </c>
      <c r="B9" s="226" t="s">
        <v>123</v>
      </c>
      <c r="C9" s="226" t="s">
        <v>124</v>
      </c>
      <c r="D9" s="226" t="s">
        <v>0</v>
      </c>
      <c r="E9" s="227" t="s">
        <v>125</v>
      </c>
      <c r="F9" s="227"/>
    </row>
    <row r="10" spans="1:6" s="81" customFormat="1" ht="42" customHeight="1">
      <c r="A10" s="226"/>
      <c r="B10" s="226"/>
      <c r="C10" s="226"/>
      <c r="D10" s="226"/>
      <c r="E10" s="82" t="s">
        <v>126</v>
      </c>
      <c r="F10" s="82" t="s">
        <v>127</v>
      </c>
    </row>
    <row r="11" spans="1:6" s="81" customFormat="1" ht="21.75" customHeight="1">
      <c r="A11" s="83" t="s">
        <v>128</v>
      </c>
      <c r="B11" s="84"/>
      <c r="C11" s="84"/>
      <c r="D11" s="85" t="s">
        <v>129</v>
      </c>
      <c r="E11" s="86">
        <f>E12</f>
        <v>0</v>
      </c>
      <c r="F11" s="86">
        <f>F12</f>
        <v>520000</v>
      </c>
    </row>
    <row r="12" spans="1:6" s="92" customFormat="1" ht="17.25" customHeight="1">
      <c r="A12" s="87"/>
      <c r="B12" s="88" t="s">
        <v>130</v>
      </c>
      <c r="C12" s="89"/>
      <c r="D12" s="90" t="s">
        <v>131</v>
      </c>
      <c r="E12" s="91">
        <f>E13</f>
        <v>0</v>
      </c>
      <c r="F12" s="91">
        <f>F13</f>
        <v>520000</v>
      </c>
    </row>
    <row r="13" spans="1:6" s="81" customFormat="1" ht="22.5" customHeight="1">
      <c r="A13" s="93"/>
      <c r="B13" s="94"/>
      <c r="C13" s="95" t="s">
        <v>132</v>
      </c>
      <c r="D13" s="96" t="s">
        <v>133</v>
      </c>
      <c r="E13" s="97"/>
      <c r="F13" s="97">
        <v>520000</v>
      </c>
    </row>
    <row r="14" spans="1:6" s="81" customFormat="1" ht="15.75" customHeight="1">
      <c r="A14" s="98">
        <v>855</v>
      </c>
      <c r="B14" s="99"/>
      <c r="C14" s="100"/>
      <c r="D14" s="101" t="s">
        <v>134</v>
      </c>
      <c r="E14" s="102"/>
      <c r="F14" s="102">
        <f>SUM(F15,F17)</f>
        <v>55000</v>
      </c>
    </row>
    <row r="15" spans="1:6" s="92" customFormat="1" ht="18.75" customHeight="1">
      <c r="A15" s="103"/>
      <c r="B15" s="104" t="s">
        <v>135</v>
      </c>
      <c r="C15" s="89"/>
      <c r="D15" s="90" t="s">
        <v>136</v>
      </c>
      <c r="E15" s="91"/>
      <c r="F15" s="91">
        <f>F16</f>
        <v>30000</v>
      </c>
    </row>
    <row r="16" spans="1:6" s="81" customFormat="1" ht="24.75" customHeight="1">
      <c r="A16" s="105"/>
      <c r="B16" s="94"/>
      <c r="C16" s="95" t="s">
        <v>137</v>
      </c>
      <c r="D16" s="96" t="s">
        <v>138</v>
      </c>
      <c r="E16" s="97"/>
      <c r="F16" s="97">
        <v>30000</v>
      </c>
    </row>
    <row r="17" spans="1:6" s="92" customFormat="1" ht="16.5" customHeight="1">
      <c r="A17" s="103"/>
      <c r="B17" s="104" t="s">
        <v>139</v>
      </c>
      <c r="C17" s="89"/>
      <c r="D17" s="90" t="s">
        <v>140</v>
      </c>
      <c r="E17" s="91"/>
      <c r="F17" s="91">
        <f>F18</f>
        <v>25000</v>
      </c>
    </row>
    <row r="18" spans="1:6" s="81" customFormat="1" ht="24" customHeight="1">
      <c r="A18" s="105"/>
      <c r="B18" s="94"/>
      <c r="C18" s="95" t="s">
        <v>137</v>
      </c>
      <c r="D18" s="96" t="s">
        <v>138</v>
      </c>
      <c r="E18" s="97"/>
      <c r="F18" s="97">
        <v>25000</v>
      </c>
    </row>
    <row r="19" spans="1:6" s="108" customFormat="1" ht="17.25" customHeight="1">
      <c r="A19" s="106">
        <v>921</v>
      </c>
      <c r="B19" s="106"/>
      <c r="C19" s="106"/>
      <c r="D19" s="85" t="s">
        <v>141</v>
      </c>
      <c r="E19" s="107">
        <f>SUM(E20,E22)</f>
        <v>984500</v>
      </c>
      <c r="F19" s="107">
        <f>SUM(F20,F22)</f>
        <v>0</v>
      </c>
    </row>
    <row r="20" spans="1:6" s="111" customFormat="1" ht="15.75" customHeight="1">
      <c r="A20" s="109"/>
      <c r="B20" s="88" t="s">
        <v>142</v>
      </c>
      <c r="C20" s="89"/>
      <c r="D20" s="90" t="s">
        <v>143</v>
      </c>
      <c r="E20" s="110">
        <f>E21</f>
        <v>699500</v>
      </c>
      <c r="F20" s="110">
        <f>F21</f>
        <v>0</v>
      </c>
    </row>
    <row r="21" spans="1:6" ht="24" customHeight="1">
      <c r="A21" s="112"/>
      <c r="B21" s="113"/>
      <c r="C21" s="95" t="s">
        <v>144</v>
      </c>
      <c r="D21" s="96" t="s">
        <v>145</v>
      </c>
      <c r="E21" s="114">
        <v>699500</v>
      </c>
      <c r="F21" s="114"/>
    </row>
    <row r="22" spans="1:6" s="111" customFormat="1" ht="15.75" customHeight="1">
      <c r="A22" s="115"/>
      <c r="B22" s="88" t="s">
        <v>146</v>
      </c>
      <c r="C22" s="89"/>
      <c r="D22" s="90" t="s">
        <v>147</v>
      </c>
      <c r="E22" s="110">
        <f>E23</f>
        <v>285000</v>
      </c>
      <c r="F22" s="110">
        <f>F23</f>
        <v>0</v>
      </c>
    </row>
    <row r="23" spans="1:6" ht="21.75" customHeight="1">
      <c r="A23" s="116"/>
      <c r="B23" s="113"/>
      <c r="C23" s="95" t="s">
        <v>144</v>
      </c>
      <c r="D23" s="96" t="s">
        <v>148</v>
      </c>
      <c r="E23" s="114">
        <v>285000</v>
      </c>
      <c r="F23" s="114"/>
    </row>
    <row r="24" spans="1:6" s="108" customFormat="1" ht="12.75">
      <c r="A24" s="117"/>
      <c r="B24" s="106"/>
      <c r="C24" s="106"/>
      <c r="D24" s="106" t="s">
        <v>149</v>
      </c>
      <c r="E24" s="107">
        <f>SUM(E11,E19)</f>
        <v>984500</v>
      </c>
      <c r="F24" s="107">
        <f>SUM(F11,F14,F19)</f>
        <v>575000</v>
      </c>
    </row>
    <row r="25" spans="1:6" ht="5.25" customHeight="1">
      <c r="A25" s="118"/>
      <c r="B25" s="118"/>
      <c r="C25" s="118"/>
      <c r="E25" s="119"/>
      <c r="F25" s="119"/>
    </row>
    <row r="26" spans="1:6" ht="17.25">
      <c r="A26" s="80" t="s">
        <v>150</v>
      </c>
      <c r="B26" s="118"/>
      <c r="C26" s="118"/>
      <c r="E26" s="119"/>
      <c r="F26" s="119"/>
    </row>
    <row r="27" spans="1:6" ht="5.25" customHeight="1">
      <c r="A27" s="118"/>
      <c r="B27" s="118"/>
      <c r="C27" s="118"/>
      <c r="E27" s="119"/>
      <c r="F27" s="119"/>
    </row>
    <row r="28" spans="1:6" ht="13.5" customHeight="1">
      <c r="A28" s="226" t="s">
        <v>122</v>
      </c>
      <c r="B28" s="226" t="s">
        <v>123</v>
      </c>
      <c r="C28" s="226" t="s">
        <v>124</v>
      </c>
      <c r="D28" s="228" t="s">
        <v>0</v>
      </c>
      <c r="E28" s="227" t="s">
        <v>125</v>
      </c>
      <c r="F28" s="227"/>
    </row>
    <row r="29" spans="1:6" ht="37.5" customHeight="1">
      <c r="A29" s="226"/>
      <c r="B29" s="226"/>
      <c r="C29" s="226"/>
      <c r="D29" s="228"/>
      <c r="E29" s="82" t="s">
        <v>126</v>
      </c>
      <c r="F29" s="82" t="s">
        <v>127</v>
      </c>
    </row>
    <row r="30" spans="1:6" s="108" customFormat="1" ht="16.5" customHeight="1">
      <c r="A30" s="83" t="s">
        <v>151</v>
      </c>
      <c r="B30" s="84"/>
      <c r="C30" s="84"/>
      <c r="D30" s="85" t="s">
        <v>152</v>
      </c>
      <c r="E30" s="107">
        <f>E31</f>
        <v>0</v>
      </c>
      <c r="F30" s="107">
        <f>F31</f>
        <v>20000</v>
      </c>
    </row>
    <row r="31" spans="1:6" s="111" customFormat="1" ht="15.75" customHeight="1">
      <c r="A31" s="120"/>
      <c r="B31" s="88" t="s">
        <v>153</v>
      </c>
      <c r="C31" s="89"/>
      <c r="D31" s="90" t="s">
        <v>154</v>
      </c>
      <c r="E31" s="110">
        <f>E32</f>
        <v>0</v>
      </c>
      <c r="F31" s="110">
        <f>F32</f>
        <v>20000</v>
      </c>
    </row>
    <row r="32" spans="1:6" ht="35.25" customHeight="1">
      <c r="A32" s="121"/>
      <c r="B32" s="122"/>
      <c r="C32" s="95" t="s">
        <v>155</v>
      </c>
      <c r="D32" s="96" t="s">
        <v>156</v>
      </c>
      <c r="E32" s="114"/>
      <c r="F32" s="114">
        <v>20000</v>
      </c>
    </row>
    <row r="33" spans="1:6" ht="26.25" customHeight="1">
      <c r="A33" s="83" t="s">
        <v>157</v>
      </c>
      <c r="B33" s="84"/>
      <c r="C33" s="84"/>
      <c r="D33" s="85" t="s">
        <v>158</v>
      </c>
      <c r="E33" s="123">
        <f>SUM(E34,E36,E38)</f>
        <v>453000</v>
      </c>
      <c r="F33" s="123">
        <f>SUM(F34,F36,F38)</f>
        <v>0</v>
      </c>
    </row>
    <row r="34" spans="1:6" ht="24.75" customHeight="1">
      <c r="A34" s="87"/>
      <c r="B34" s="88" t="s">
        <v>159</v>
      </c>
      <c r="C34" s="89"/>
      <c r="D34" s="90" t="s">
        <v>160</v>
      </c>
      <c r="E34" s="110">
        <f>E35</f>
        <v>3000</v>
      </c>
      <c r="F34" s="110">
        <f>F35</f>
        <v>0</v>
      </c>
    </row>
    <row r="35" spans="1:6" ht="48" customHeight="1">
      <c r="A35" s="121"/>
      <c r="B35" s="124"/>
      <c r="C35" s="125" t="s">
        <v>161</v>
      </c>
      <c r="D35" s="126" t="s">
        <v>162</v>
      </c>
      <c r="E35" s="127">
        <v>3000</v>
      </c>
      <c r="F35" s="127"/>
    </row>
    <row r="36" spans="1:6" s="132" customFormat="1" ht="26.25" customHeight="1">
      <c r="A36" s="128"/>
      <c r="B36" s="129" t="s">
        <v>163</v>
      </c>
      <c r="C36" s="129"/>
      <c r="D36" s="130" t="s">
        <v>164</v>
      </c>
      <c r="E36" s="131">
        <f>E37</f>
        <v>400000</v>
      </c>
      <c r="F36" s="131">
        <f>F37</f>
        <v>0</v>
      </c>
    </row>
    <row r="37" spans="1:6" ht="37.5" customHeight="1">
      <c r="A37" s="133"/>
      <c r="B37" s="134"/>
      <c r="C37" s="133" t="s">
        <v>165</v>
      </c>
      <c r="D37" s="135" t="s">
        <v>166</v>
      </c>
      <c r="E37" s="136">
        <v>400000</v>
      </c>
      <c r="F37" s="136"/>
    </row>
    <row r="38" spans="1:6" s="132" customFormat="1" ht="23.25" customHeight="1">
      <c r="A38" s="137"/>
      <c r="B38" s="129" t="s">
        <v>167</v>
      </c>
      <c r="C38" s="129"/>
      <c r="D38" s="130" t="s">
        <v>168</v>
      </c>
      <c r="E38" s="131">
        <f>E39</f>
        <v>50000</v>
      </c>
      <c r="F38" s="131">
        <f>F39</f>
        <v>0</v>
      </c>
    </row>
    <row r="39" spans="1:6" ht="37.5" customHeight="1">
      <c r="A39" s="133"/>
      <c r="B39" s="134"/>
      <c r="C39" s="133" t="s">
        <v>165</v>
      </c>
      <c r="D39" s="135" t="s">
        <v>166</v>
      </c>
      <c r="E39" s="136">
        <v>50000</v>
      </c>
      <c r="F39" s="136"/>
    </row>
    <row r="40" spans="1:6" s="108" customFormat="1" ht="18" customHeight="1">
      <c r="A40" s="138" t="s">
        <v>169</v>
      </c>
      <c r="B40" s="99"/>
      <c r="C40" s="138"/>
      <c r="D40" s="139" t="s">
        <v>170</v>
      </c>
      <c r="E40" s="140">
        <f>E41</f>
        <v>10000</v>
      </c>
      <c r="F40" s="140">
        <f>F41</f>
        <v>0</v>
      </c>
    </row>
    <row r="41" spans="1:6" s="111" customFormat="1" ht="18.75" customHeight="1">
      <c r="A41" s="120"/>
      <c r="B41" s="104" t="s">
        <v>171</v>
      </c>
      <c r="C41" s="141"/>
      <c r="D41" s="142" t="s">
        <v>172</v>
      </c>
      <c r="E41" s="143">
        <f>E42</f>
        <v>10000</v>
      </c>
      <c r="F41" s="143">
        <f>F42</f>
        <v>0</v>
      </c>
    </row>
    <row r="42" spans="1:6" ht="27.75" customHeight="1">
      <c r="A42" s="133"/>
      <c r="B42" s="134"/>
      <c r="C42" s="133" t="s">
        <v>173</v>
      </c>
      <c r="D42" s="96" t="s">
        <v>174</v>
      </c>
      <c r="E42" s="136">
        <v>10000</v>
      </c>
      <c r="F42" s="136"/>
    </row>
    <row r="43" spans="1:6" s="108" customFormat="1" ht="18" customHeight="1">
      <c r="A43" s="106">
        <v>754</v>
      </c>
      <c r="B43" s="106"/>
      <c r="C43" s="106"/>
      <c r="D43" s="144" t="s">
        <v>175</v>
      </c>
      <c r="E43" s="107">
        <f>E44</f>
        <v>0</v>
      </c>
      <c r="F43" s="107">
        <f>F44</f>
        <v>60229.16</v>
      </c>
    </row>
    <row r="44" spans="1:6" s="111" customFormat="1" ht="15.75" customHeight="1">
      <c r="A44" s="109"/>
      <c r="B44" s="88" t="s">
        <v>176</v>
      </c>
      <c r="C44" s="89"/>
      <c r="D44" s="90" t="s">
        <v>177</v>
      </c>
      <c r="E44" s="110">
        <f>E45</f>
        <v>0</v>
      </c>
      <c r="F44" s="110">
        <f>SUM(F45:F46)</f>
        <v>60229.16</v>
      </c>
    </row>
    <row r="45" spans="1:6" ht="39.75" customHeight="1">
      <c r="A45" s="112"/>
      <c r="B45" s="125"/>
      <c r="C45" s="113" t="s">
        <v>178</v>
      </c>
      <c r="D45" s="96" t="s">
        <v>179</v>
      </c>
      <c r="E45" s="114"/>
      <c r="F45" s="114">
        <v>5153.16</v>
      </c>
    </row>
    <row r="46" spans="1:6" ht="49.5" customHeight="1">
      <c r="A46" s="116"/>
      <c r="B46" s="133"/>
      <c r="C46" s="113" t="s">
        <v>180</v>
      </c>
      <c r="D46" s="145" t="s">
        <v>181</v>
      </c>
      <c r="E46" s="114"/>
      <c r="F46" s="114">
        <v>55076</v>
      </c>
    </row>
    <row r="47" spans="1:6" ht="18" customHeight="1">
      <c r="A47" s="146">
        <v>801</v>
      </c>
      <c r="B47" s="147"/>
      <c r="C47" s="148"/>
      <c r="D47" s="149" t="s">
        <v>129</v>
      </c>
      <c r="E47" s="86">
        <f>SUM(E50,E48)</f>
        <v>14882.4</v>
      </c>
      <c r="F47" s="86">
        <f>SUM(F50,F48)</f>
        <v>3000</v>
      </c>
    </row>
    <row r="48" spans="1:6" ht="16.5" customHeight="1">
      <c r="A48" s="150"/>
      <c r="B48" s="151">
        <v>80113</v>
      </c>
      <c r="C48" s="151"/>
      <c r="D48" s="152" t="s">
        <v>182</v>
      </c>
      <c r="E48" s="153">
        <f>E49</f>
        <v>14882.4</v>
      </c>
      <c r="F48" s="153">
        <f>F49</f>
        <v>0</v>
      </c>
    </row>
    <row r="49" spans="1:6" ht="42" customHeight="1">
      <c r="A49" s="105"/>
      <c r="B49" s="154"/>
      <c r="C49" s="95" t="s">
        <v>161</v>
      </c>
      <c r="D49" s="155" t="s">
        <v>162</v>
      </c>
      <c r="E49" s="97">
        <v>14882.4</v>
      </c>
      <c r="F49" s="97"/>
    </row>
    <row r="50" spans="1:6" s="111" customFormat="1" ht="16.5" customHeight="1">
      <c r="A50" s="115"/>
      <c r="B50" s="88" t="s">
        <v>183</v>
      </c>
      <c r="C50" s="89"/>
      <c r="D50" s="90" t="s">
        <v>184</v>
      </c>
      <c r="E50" s="110">
        <f>E51</f>
        <v>0</v>
      </c>
      <c r="F50" s="110">
        <f>F51</f>
        <v>3000</v>
      </c>
    </row>
    <row r="51" spans="1:6" ht="35.25" customHeight="1">
      <c r="A51" s="156"/>
      <c r="B51" s="122"/>
      <c r="C51" s="95" t="s">
        <v>178</v>
      </c>
      <c r="D51" s="96" t="s">
        <v>179</v>
      </c>
      <c r="E51" s="157"/>
      <c r="F51" s="114">
        <v>3000</v>
      </c>
    </row>
    <row r="52" spans="1:6" s="108" customFormat="1" ht="12.75">
      <c r="A52" s="106">
        <v>851</v>
      </c>
      <c r="B52" s="158"/>
      <c r="C52" s="84"/>
      <c r="D52" s="159" t="s">
        <v>185</v>
      </c>
      <c r="E52" s="107">
        <f>SUM(E53,E55,E57,E59)</f>
        <v>50000</v>
      </c>
      <c r="F52" s="107">
        <f>SUM(F53,F55,F57,F59)</f>
        <v>31500</v>
      </c>
    </row>
    <row r="53" spans="1:6" s="108" customFormat="1" ht="12.75">
      <c r="A53" s="160"/>
      <c r="B53" s="122" t="s">
        <v>186</v>
      </c>
      <c r="C53" s="161"/>
      <c r="D53" s="162" t="s">
        <v>187</v>
      </c>
      <c r="E53" s="157">
        <f>E54</f>
        <v>50000</v>
      </c>
      <c r="F53" s="157">
        <f>F54</f>
        <v>0</v>
      </c>
    </row>
    <row r="54" spans="1:6" ht="34.5">
      <c r="A54" s="112"/>
      <c r="B54" s="113"/>
      <c r="C54" s="121" t="s">
        <v>165</v>
      </c>
      <c r="D54" s="135" t="s">
        <v>166</v>
      </c>
      <c r="E54" s="114">
        <v>50000</v>
      </c>
      <c r="F54" s="114">
        <v>0</v>
      </c>
    </row>
    <row r="55" spans="1:6" s="108" customFormat="1" ht="24" hidden="1">
      <c r="A55" s="160"/>
      <c r="B55" s="122" t="s">
        <v>188</v>
      </c>
      <c r="C55" s="163"/>
      <c r="D55" s="164" t="s">
        <v>189</v>
      </c>
      <c r="E55" s="157">
        <f>E56</f>
        <v>0</v>
      </c>
      <c r="F55" s="157">
        <f>F56</f>
        <v>0</v>
      </c>
    </row>
    <row r="56" spans="1:6" ht="43.5" customHeight="1" hidden="1">
      <c r="A56" s="112"/>
      <c r="B56" s="113"/>
      <c r="C56" s="165" t="s">
        <v>165</v>
      </c>
      <c r="D56" s="135" t="s">
        <v>166</v>
      </c>
      <c r="E56" s="114"/>
      <c r="F56" s="114"/>
    </row>
    <row r="57" spans="1:6" s="111" customFormat="1" ht="12.75">
      <c r="A57" s="115"/>
      <c r="B57" s="88" t="s">
        <v>190</v>
      </c>
      <c r="C57" s="89"/>
      <c r="D57" s="166" t="s">
        <v>191</v>
      </c>
      <c r="E57" s="110">
        <f>E58</f>
        <v>0</v>
      </c>
      <c r="F57" s="110">
        <f>F58</f>
        <v>22000</v>
      </c>
    </row>
    <row r="58" spans="1:6" ht="23.25">
      <c r="A58" s="112"/>
      <c r="B58" s="113"/>
      <c r="C58" s="95" t="s">
        <v>178</v>
      </c>
      <c r="D58" s="96" t="s">
        <v>179</v>
      </c>
      <c r="E58" s="114"/>
      <c r="F58" s="114">
        <v>22000</v>
      </c>
    </row>
    <row r="59" spans="1:6" s="111" customFormat="1" ht="12.75">
      <c r="A59" s="115"/>
      <c r="B59" s="88" t="s">
        <v>192</v>
      </c>
      <c r="C59" s="89"/>
      <c r="D59" s="142" t="s">
        <v>184</v>
      </c>
      <c r="E59" s="110">
        <f>E60</f>
        <v>0</v>
      </c>
      <c r="F59" s="110">
        <f>F60</f>
        <v>9500</v>
      </c>
    </row>
    <row r="60" spans="1:6" ht="23.25">
      <c r="A60" s="156"/>
      <c r="B60" s="122"/>
      <c r="C60" s="95" t="s">
        <v>178</v>
      </c>
      <c r="D60" s="96" t="s">
        <v>179</v>
      </c>
      <c r="E60" s="157"/>
      <c r="F60" s="114">
        <v>9500</v>
      </c>
    </row>
    <row r="61" spans="1:6" ht="12.75">
      <c r="A61" s="167">
        <v>853</v>
      </c>
      <c r="B61" s="168"/>
      <c r="C61" s="169"/>
      <c r="D61" s="170" t="s">
        <v>193</v>
      </c>
      <c r="E61" s="123">
        <f>E62</f>
        <v>2278</v>
      </c>
      <c r="F61" s="123">
        <f>F62</f>
        <v>0</v>
      </c>
    </row>
    <row r="62" spans="1:6" s="111" customFormat="1" ht="25.5" customHeight="1">
      <c r="A62" s="109"/>
      <c r="B62" s="88" t="s">
        <v>194</v>
      </c>
      <c r="C62" s="89"/>
      <c r="D62" s="171" t="s">
        <v>195</v>
      </c>
      <c r="E62" s="110">
        <f>E63</f>
        <v>2278</v>
      </c>
      <c r="F62" s="110">
        <f>F63</f>
        <v>0</v>
      </c>
    </row>
    <row r="63" spans="1:6" ht="32.25">
      <c r="A63" s="156"/>
      <c r="B63" s="122"/>
      <c r="C63" s="95" t="s">
        <v>161</v>
      </c>
      <c r="D63" s="172" t="s">
        <v>162</v>
      </c>
      <c r="E63" s="114">
        <v>2278</v>
      </c>
      <c r="F63" s="114"/>
    </row>
    <row r="64" spans="1:6" s="108" customFormat="1" ht="12.75">
      <c r="A64" s="106">
        <v>900</v>
      </c>
      <c r="B64" s="106"/>
      <c r="C64" s="106"/>
      <c r="D64" s="144" t="s">
        <v>196</v>
      </c>
      <c r="E64" s="107">
        <f>SUM(E65,E67,E69,E71)</f>
        <v>89900</v>
      </c>
      <c r="F64" s="107">
        <f>SUM(F65,F67,F69)</f>
        <v>126000</v>
      </c>
    </row>
    <row r="65" spans="1:6" s="108" customFormat="1" ht="12.75">
      <c r="A65" s="173"/>
      <c r="B65" s="174">
        <v>90001</v>
      </c>
      <c r="C65" s="175"/>
      <c r="D65" s="176" t="s">
        <v>197</v>
      </c>
      <c r="E65" s="157"/>
      <c r="F65" s="157">
        <f>F66</f>
        <v>6000</v>
      </c>
    </row>
    <row r="66" spans="1:6" ht="34.5">
      <c r="A66" s="112"/>
      <c r="B66" s="177"/>
      <c r="C66" s="178">
        <v>6230</v>
      </c>
      <c r="D66" s="145" t="s">
        <v>181</v>
      </c>
      <c r="E66" s="114"/>
      <c r="F66" s="114">
        <v>6000</v>
      </c>
    </row>
    <row r="67" spans="1:6" ht="19.5" customHeight="1">
      <c r="A67" s="112"/>
      <c r="B67" s="174">
        <v>90005</v>
      </c>
      <c r="C67" s="175"/>
      <c r="D67" s="176" t="s">
        <v>198</v>
      </c>
      <c r="E67" s="157"/>
      <c r="F67" s="157">
        <f>F68</f>
        <v>120000</v>
      </c>
    </row>
    <row r="68" spans="1:6" ht="54.75" customHeight="1">
      <c r="A68" s="112"/>
      <c r="B68" s="177"/>
      <c r="C68" s="178">
        <v>6230</v>
      </c>
      <c r="D68" s="145" t="s">
        <v>181</v>
      </c>
      <c r="E68" s="114"/>
      <c r="F68" s="114">
        <v>120000</v>
      </c>
    </row>
    <row r="69" spans="1:6" s="111" customFormat="1" ht="19.5" customHeight="1">
      <c r="A69" s="115"/>
      <c r="B69" s="88" t="s">
        <v>199</v>
      </c>
      <c r="C69" s="89"/>
      <c r="D69" s="90" t="s">
        <v>200</v>
      </c>
      <c r="E69" s="110">
        <f>E70</f>
        <v>57400</v>
      </c>
      <c r="F69" s="110">
        <f>F70</f>
        <v>0</v>
      </c>
    </row>
    <row r="70" spans="1:6" ht="33.75" customHeight="1">
      <c r="A70" s="116"/>
      <c r="B70" s="113"/>
      <c r="C70" s="95" t="s">
        <v>201</v>
      </c>
      <c r="D70" s="96" t="s">
        <v>202</v>
      </c>
      <c r="E70" s="114">
        <v>57400</v>
      </c>
      <c r="F70" s="114"/>
    </row>
    <row r="71" spans="1:6" s="111" customFormat="1" ht="24.75" customHeight="1">
      <c r="A71" s="109"/>
      <c r="B71" s="88" t="s">
        <v>203</v>
      </c>
      <c r="C71" s="89"/>
      <c r="D71" s="90" t="s">
        <v>204</v>
      </c>
      <c r="E71" s="110">
        <f>SUM(E72:E73)</f>
        <v>32500</v>
      </c>
      <c r="F71" s="110">
        <f>SUM(F72:F73)</f>
        <v>0</v>
      </c>
    </row>
    <row r="72" spans="1:6" s="181" customFormat="1" ht="34.5" customHeight="1">
      <c r="A72" s="112"/>
      <c r="B72" s="113"/>
      <c r="C72" s="95" t="s">
        <v>161</v>
      </c>
      <c r="D72" s="172" t="s">
        <v>162</v>
      </c>
      <c r="E72" s="114">
        <v>7500</v>
      </c>
      <c r="F72" s="114"/>
    </row>
    <row r="73" spans="1:6" ht="50.25" customHeight="1">
      <c r="A73" s="116"/>
      <c r="B73" s="113"/>
      <c r="C73" s="95" t="s">
        <v>205</v>
      </c>
      <c r="D73" s="96" t="s">
        <v>206</v>
      </c>
      <c r="E73" s="114">
        <v>25000</v>
      </c>
      <c r="F73" s="114"/>
    </row>
    <row r="74" spans="1:6" s="108" customFormat="1" ht="12.75">
      <c r="A74" s="106">
        <v>921</v>
      </c>
      <c r="B74" s="84"/>
      <c r="C74" s="84"/>
      <c r="D74" s="85" t="s">
        <v>141</v>
      </c>
      <c r="E74" s="107">
        <f>E78</f>
        <v>0</v>
      </c>
      <c r="F74" s="107">
        <f>SUM(F75,F78)</f>
        <v>61500</v>
      </c>
    </row>
    <row r="75" spans="1:6" s="108" customFormat="1" ht="12.75">
      <c r="A75" s="173"/>
      <c r="B75" s="122" t="s">
        <v>207</v>
      </c>
      <c r="C75" s="161"/>
      <c r="D75" s="179" t="s">
        <v>208</v>
      </c>
      <c r="E75" s="157"/>
      <c r="F75" s="157">
        <f>SUM(F76:F77)</f>
        <v>25000</v>
      </c>
    </row>
    <row r="76" spans="1:6" ht="45.75">
      <c r="A76" s="112"/>
      <c r="B76" s="125"/>
      <c r="C76" s="95" t="s">
        <v>209</v>
      </c>
      <c r="D76" s="96" t="s">
        <v>210</v>
      </c>
      <c r="E76" s="114"/>
      <c r="F76" s="114">
        <v>20000</v>
      </c>
    </row>
    <row r="77" spans="1:6" s="108" customFormat="1" ht="23.25">
      <c r="A77" s="160"/>
      <c r="B77" s="180"/>
      <c r="C77" s="95" t="s">
        <v>178</v>
      </c>
      <c r="D77" s="96" t="s">
        <v>179</v>
      </c>
      <c r="E77" s="157"/>
      <c r="F77" s="114">
        <v>5000</v>
      </c>
    </row>
    <row r="78" spans="1:6" s="111" customFormat="1" ht="12.75">
      <c r="A78" s="115"/>
      <c r="B78" s="88" t="s">
        <v>211</v>
      </c>
      <c r="C78" s="89"/>
      <c r="D78" s="90" t="s">
        <v>184</v>
      </c>
      <c r="E78" s="110">
        <f>E79</f>
        <v>0</v>
      </c>
      <c r="F78" s="110">
        <f>F79</f>
        <v>36500</v>
      </c>
    </row>
    <row r="79" spans="1:6" s="111" customFormat="1" ht="23.25">
      <c r="A79" s="116"/>
      <c r="B79" s="122"/>
      <c r="C79" s="95" t="s">
        <v>178</v>
      </c>
      <c r="D79" s="96" t="s">
        <v>179</v>
      </c>
      <c r="E79" s="114"/>
      <c r="F79" s="114">
        <v>36500</v>
      </c>
    </row>
    <row r="80" spans="1:6" ht="12.75">
      <c r="A80" s="106">
        <v>926</v>
      </c>
      <c r="B80" s="106"/>
      <c r="C80" s="106"/>
      <c r="D80" s="85" t="s">
        <v>212</v>
      </c>
      <c r="E80" s="107">
        <f>SUM(E81)</f>
        <v>0</v>
      </c>
      <c r="F80" s="107">
        <f>SUM(F81)</f>
        <v>220000</v>
      </c>
    </row>
    <row r="81" spans="1:6" s="108" customFormat="1" ht="12.75">
      <c r="A81" s="109"/>
      <c r="B81" s="88" t="s">
        <v>213</v>
      </c>
      <c r="C81" s="89"/>
      <c r="D81" s="90" t="s">
        <v>214</v>
      </c>
      <c r="E81" s="110">
        <f>E82</f>
        <v>0</v>
      </c>
      <c r="F81" s="110">
        <f>F82</f>
        <v>220000</v>
      </c>
    </row>
    <row r="82" spans="1:6" ht="23.25">
      <c r="A82" s="116"/>
      <c r="B82" s="113"/>
      <c r="C82" s="95" t="s">
        <v>178</v>
      </c>
      <c r="D82" s="96" t="s">
        <v>179</v>
      </c>
      <c r="E82" s="114"/>
      <c r="F82" s="114">
        <v>220000</v>
      </c>
    </row>
    <row r="83" spans="1:6" ht="12.75">
      <c r="A83" s="117"/>
      <c r="B83" s="106"/>
      <c r="C83" s="106"/>
      <c r="D83" s="106" t="s">
        <v>149</v>
      </c>
      <c r="E83" s="107">
        <f>SUM(E30,E33,E40,E43,E47,E52,E61,E64,E74,E80)</f>
        <v>620060.4</v>
      </c>
      <c r="F83" s="107">
        <f>SUM(F30,F33,F43,F47,F52,F64,F74,F80)</f>
        <v>522229.16000000003</v>
      </c>
    </row>
    <row r="85" ht="12.75" hidden="1"/>
    <row r="86" spans="5:6" ht="12.75" hidden="1">
      <c r="E86" s="64">
        <f>SUM(E83,E24)</f>
        <v>1604560.4</v>
      </c>
      <c r="F86" s="64">
        <f>SUM(F83,F24)</f>
        <v>1097229.1600000001</v>
      </c>
    </row>
    <row r="87" ht="12.75" hidden="1"/>
    <row r="88" ht="12.75" hidden="1">
      <c r="E88" s="64">
        <f>SUM(E86:F86)</f>
        <v>2701789.56</v>
      </c>
    </row>
    <row r="89" ht="12.75" hidden="1"/>
    <row r="90" ht="12.75" hidden="1"/>
  </sheetData>
  <sheetProtection/>
  <mergeCells count="10">
    <mergeCell ref="A9:A10"/>
    <mergeCell ref="B9:B10"/>
    <mergeCell ref="C9:C10"/>
    <mergeCell ref="D9:D10"/>
    <mergeCell ref="E9:F9"/>
    <mergeCell ref="A28:A29"/>
    <mergeCell ref="B28:B29"/>
    <mergeCell ref="C28:C29"/>
    <mergeCell ref="D28:D29"/>
    <mergeCell ref="E28:F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Y35"/>
  <sheetViews>
    <sheetView zoomScale="80" zoomScaleNormal="80" zoomScalePageLayoutView="0" workbookViewId="0" topLeftCell="A1">
      <selection activeCell="Z11" sqref="Z11"/>
    </sheetView>
  </sheetViews>
  <sheetFormatPr defaultColWidth="9.00390625" defaultRowHeight="12.75"/>
  <cols>
    <col min="1" max="2" width="10.50390625" style="0" customWidth="1"/>
    <col min="3" max="3" width="6.875" style="0" customWidth="1"/>
    <col min="13" max="13" width="7.50390625" style="0" customWidth="1"/>
  </cols>
  <sheetData>
    <row r="1" ht="12.75">
      <c r="W1" s="62" t="s">
        <v>243</v>
      </c>
    </row>
    <row r="2" ht="12.75">
      <c r="W2" s="2" t="s">
        <v>244</v>
      </c>
    </row>
    <row r="3" ht="12.75">
      <c r="W3" s="64" t="s">
        <v>89</v>
      </c>
    </row>
    <row r="4" ht="12.75">
      <c r="W4" s="64" t="s">
        <v>118</v>
      </c>
    </row>
    <row r="5" spans="1:25" ht="12.75">
      <c r="A5" s="238" t="s">
        <v>216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</row>
    <row r="6" spans="1:25" ht="12.75">
      <c r="A6" s="182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</row>
    <row r="7" spans="1:25" ht="12.75">
      <c r="A7" s="240" t="s">
        <v>217</v>
      </c>
      <c r="B7" s="243" t="s">
        <v>218</v>
      </c>
      <c r="C7" s="229" t="s">
        <v>219</v>
      </c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1"/>
    </row>
    <row r="8" spans="1:25" ht="12.75">
      <c r="A8" s="241"/>
      <c r="B8" s="244"/>
      <c r="C8" s="235" t="s">
        <v>151</v>
      </c>
      <c r="D8" s="236"/>
      <c r="E8" s="237"/>
      <c r="F8" s="229">
        <v>600</v>
      </c>
      <c r="G8" s="230"/>
      <c r="H8" s="230"/>
      <c r="I8" s="185">
        <v>700</v>
      </c>
      <c r="J8" s="229">
        <v>754</v>
      </c>
      <c r="K8" s="230"/>
      <c r="L8" s="231"/>
      <c r="M8" s="184">
        <v>900</v>
      </c>
      <c r="N8" s="232">
        <v>921</v>
      </c>
      <c r="O8" s="233"/>
      <c r="P8" s="233"/>
      <c r="Q8" s="233"/>
      <c r="R8" s="233"/>
      <c r="S8" s="233"/>
      <c r="T8" s="233"/>
      <c r="U8" s="233"/>
      <c r="V8" s="234">
        <v>926</v>
      </c>
      <c r="W8" s="234"/>
      <c r="X8" s="234"/>
      <c r="Y8" s="234"/>
    </row>
    <row r="9" spans="1:25" ht="12.75">
      <c r="A9" s="241"/>
      <c r="B9" s="244"/>
      <c r="C9" s="235" t="s">
        <v>220</v>
      </c>
      <c r="D9" s="236"/>
      <c r="E9" s="237"/>
      <c r="F9" s="229">
        <v>60016</v>
      </c>
      <c r="G9" s="230"/>
      <c r="H9" s="230"/>
      <c r="I9" s="184">
        <v>70005</v>
      </c>
      <c r="J9" s="229">
        <v>75412</v>
      </c>
      <c r="K9" s="230"/>
      <c r="L9" s="231"/>
      <c r="M9" s="184">
        <v>90015</v>
      </c>
      <c r="N9" s="229">
        <v>92109</v>
      </c>
      <c r="O9" s="230"/>
      <c r="P9" s="230"/>
      <c r="Q9" s="230"/>
      <c r="R9" s="231"/>
      <c r="S9" s="234">
        <v>92195</v>
      </c>
      <c r="T9" s="234"/>
      <c r="U9" s="234"/>
      <c r="V9" s="231">
        <v>92695</v>
      </c>
      <c r="W9" s="234"/>
      <c r="X9" s="234"/>
      <c r="Y9" s="234"/>
    </row>
    <row r="10" spans="1:25" ht="12.75">
      <c r="A10" s="242"/>
      <c r="B10" s="245"/>
      <c r="C10" s="186">
        <v>4210</v>
      </c>
      <c r="D10" s="186">
        <v>4300</v>
      </c>
      <c r="E10" s="186">
        <v>6050</v>
      </c>
      <c r="F10" s="187">
        <v>4210</v>
      </c>
      <c r="G10" s="187">
        <v>4300</v>
      </c>
      <c r="H10" s="187">
        <v>6050</v>
      </c>
      <c r="I10" s="187">
        <v>6060</v>
      </c>
      <c r="J10" s="187">
        <v>2820</v>
      </c>
      <c r="K10" s="187">
        <v>4210</v>
      </c>
      <c r="L10" s="187">
        <v>6230</v>
      </c>
      <c r="M10" s="187">
        <v>6050</v>
      </c>
      <c r="N10" s="187">
        <v>4210</v>
      </c>
      <c r="O10" s="187">
        <v>4260</v>
      </c>
      <c r="P10" s="187">
        <v>4270</v>
      </c>
      <c r="Q10" s="187">
        <v>4300</v>
      </c>
      <c r="R10" s="187">
        <v>6050</v>
      </c>
      <c r="S10" s="187">
        <v>4210</v>
      </c>
      <c r="T10" s="187">
        <v>4220</v>
      </c>
      <c r="U10" s="187">
        <v>4300</v>
      </c>
      <c r="V10" s="187">
        <v>4210</v>
      </c>
      <c r="W10" s="187">
        <v>4260</v>
      </c>
      <c r="X10" s="187">
        <v>4300</v>
      </c>
      <c r="Y10" s="187">
        <v>6050</v>
      </c>
    </row>
    <row r="11" spans="1:25" ht="12.75">
      <c r="A11" s="188" t="s">
        <v>221</v>
      </c>
      <c r="B11" s="189">
        <f aca="true" t="shared" si="0" ref="B11:B32">SUM(C11:Y11)</f>
        <v>20318.82</v>
      </c>
      <c r="C11" s="189"/>
      <c r="D11" s="189">
        <v>400</v>
      </c>
      <c r="E11" s="189"/>
      <c r="F11" s="189"/>
      <c r="G11" s="189">
        <v>3000</v>
      </c>
      <c r="H11" s="189"/>
      <c r="I11" s="189"/>
      <c r="J11" s="189">
        <v>1500</v>
      </c>
      <c r="K11" s="189"/>
      <c r="L11" s="189"/>
      <c r="M11" s="189"/>
      <c r="N11" s="189">
        <v>660</v>
      </c>
      <c r="O11" s="189">
        <v>200</v>
      </c>
      <c r="P11" s="189"/>
      <c r="Q11" s="189">
        <v>1458.82</v>
      </c>
      <c r="R11" s="189">
        <v>10000</v>
      </c>
      <c r="S11" s="189">
        <v>600</v>
      </c>
      <c r="T11" s="189">
        <v>500</v>
      </c>
      <c r="U11" s="189">
        <v>1500</v>
      </c>
      <c r="V11" s="189">
        <v>500</v>
      </c>
      <c r="W11" s="189"/>
      <c r="X11" s="189"/>
      <c r="Y11" s="190"/>
    </row>
    <row r="12" spans="1:25" ht="12.75">
      <c r="A12" s="188" t="s">
        <v>222</v>
      </c>
      <c r="B12" s="189">
        <f t="shared" si="0"/>
        <v>11002.52</v>
      </c>
      <c r="C12" s="189">
        <v>1600</v>
      </c>
      <c r="D12" s="189"/>
      <c r="E12" s="189"/>
      <c r="F12" s="189"/>
      <c r="G12" s="189"/>
      <c r="H12" s="189">
        <v>9402.52</v>
      </c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</row>
    <row r="13" spans="1:25" ht="12.75">
      <c r="A13" s="188" t="s">
        <v>223</v>
      </c>
      <c r="B13" s="189">
        <f t="shared" si="0"/>
        <v>30520.39</v>
      </c>
      <c r="C13" s="189"/>
      <c r="D13" s="189">
        <v>2100</v>
      </c>
      <c r="E13" s="189"/>
      <c r="F13" s="189"/>
      <c r="G13" s="189">
        <v>2000</v>
      </c>
      <c r="H13" s="189"/>
      <c r="I13" s="189"/>
      <c r="J13" s="189"/>
      <c r="K13" s="189">
        <v>6000</v>
      </c>
      <c r="L13" s="189"/>
      <c r="M13" s="189"/>
      <c r="N13" s="189"/>
      <c r="O13" s="189"/>
      <c r="P13" s="189"/>
      <c r="Q13" s="189"/>
      <c r="R13" s="189"/>
      <c r="S13" s="189">
        <v>6200</v>
      </c>
      <c r="T13" s="189">
        <v>700</v>
      </c>
      <c r="U13" s="189">
        <v>2300</v>
      </c>
      <c r="V13" s="189">
        <v>5520.39</v>
      </c>
      <c r="W13" s="189"/>
      <c r="X13" s="189">
        <v>5700</v>
      </c>
      <c r="Y13" s="189"/>
    </row>
    <row r="14" spans="1:25" ht="12.75">
      <c r="A14" s="188" t="s">
        <v>224</v>
      </c>
      <c r="B14" s="189">
        <f t="shared" si="0"/>
        <v>18253.22</v>
      </c>
      <c r="C14" s="189"/>
      <c r="D14" s="189">
        <v>360</v>
      </c>
      <c r="E14" s="189"/>
      <c r="F14" s="189"/>
      <c r="G14" s="189">
        <v>2800</v>
      </c>
      <c r="H14" s="189"/>
      <c r="I14" s="189"/>
      <c r="J14" s="189"/>
      <c r="K14" s="189"/>
      <c r="L14" s="189"/>
      <c r="M14" s="189"/>
      <c r="N14" s="189">
        <v>4560.22</v>
      </c>
      <c r="O14" s="189">
        <v>600</v>
      </c>
      <c r="P14" s="189"/>
      <c r="Q14" s="189">
        <v>810</v>
      </c>
      <c r="R14" s="189"/>
      <c r="S14" s="189">
        <v>2000</v>
      </c>
      <c r="T14" s="189">
        <v>500</v>
      </c>
      <c r="U14" s="189">
        <v>2000</v>
      </c>
      <c r="V14" s="189">
        <v>1500</v>
      </c>
      <c r="W14" s="189"/>
      <c r="X14" s="189">
        <v>3123</v>
      </c>
      <c r="Y14" s="189"/>
    </row>
    <row r="15" spans="1:25" ht="12.75">
      <c r="A15" s="188" t="s">
        <v>225</v>
      </c>
      <c r="B15" s="189">
        <f t="shared" si="0"/>
        <v>42155.229999999996</v>
      </c>
      <c r="C15" s="189">
        <v>1500</v>
      </c>
      <c r="D15" s="189">
        <v>850</v>
      </c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>
        <v>500</v>
      </c>
      <c r="T15" s="189">
        <v>1500</v>
      </c>
      <c r="U15" s="189">
        <v>3500</v>
      </c>
      <c r="V15" s="189">
        <v>1000</v>
      </c>
      <c r="W15" s="189"/>
      <c r="X15" s="189">
        <v>3150</v>
      </c>
      <c r="Y15" s="190">
        <v>30155.23</v>
      </c>
    </row>
    <row r="16" spans="1:25" ht="12.75">
      <c r="A16" s="188" t="s">
        <v>226</v>
      </c>
      <c r="B16" s="189">
        <f t="shared" si="0"/>
        <v>19644.34</v>
      </c>
      <c r="C16" s="189"/>
      <c r="D16" s="189">
        <v>400</v>
      </c>
      <c r="E16" s="189"/>
      <c r="F16" s="189"/>
      <c r="G16" s="189"/>
      <c r="H16" s="189"/>
      <c r="I16" s="189"/>
      <c r="J16" s="189">
        <v>1944.34</v>
      </c>
      <c r="K16" s="189"/>
      <c r="L16" s="189"/>
      <c r="M16" s="189"/>
      <c r="N16" s="189">
        <v>10000</v>
      </c>
      <c r="O16" s="189">
        <v>600</v>
      </c>
      <c r="P16" s="189"/>
      <c r="Q16" s="189">
        <v>800</v>
      </c>
      <c r="R16" s="189"/>
      <c r="S16" s="189">
        <v>2000</v>
      </c>
      <c r="T16" s="189">
        <v>1700</v>
      </c>
      <c r="U16" s="189">
        <v>1000</v>
      </c>
      <c r="V16" s="189">
        <v>1000</v>
      </c>
      <c r="W16" s="189"/>
      <c r="X16" s="189">
        <v>200</v>
      </c>
      <c r="Y16" s="189"/>
    </row>
    <row r="17" spans="1:25" ht="12.75">
      <c r="A17" s="188" t="s">
        <v>227</v>
      </c>
      <c r="B17" s="189">
        <f t="shared" si="0"/>
        <v>18759.08</v>
      </c>
      <c r="C17" s="189"/>
      <c r="D17" s="189"/>
      <c r="E17" s="189">
        <v>10000</v>
      </c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>
        <v>0</v>
      </c>
      <c r="Q17" s="189">
        <v>350</v>
      </c>
      <c r="R17" s="189"/>
      <c r="S17" s="189">
        <v>1000</v>
      </c>
      <c r="T17" s="189"/>
      <c r="U17" s="189">
        <v>5000</v>
      </c>
      <c r="V17" s="189">
        <v>1959.08</v>
      </c>
      <c r="W17" s="189"/>
      <c r="X17" s="189">
        <v>450</v>
      </c>
      <c r="Y17" s="189"/>
    </row>
    <row r="18" spans="1:25" ht="12.75">
      <c r="A18" s="188" t="s">
        <v>228</v>
      </c>
      <c r="B18" s="189">
        <f t="shared" si="0"/>
        <v>22131.5</v>
      </c>
      <c r="C18" s="189"/>
      <c r="D18" s="189">
        <v>430</v>
      </c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>
        <v>6101.5</v>
      </c>
      <c r="T18" s="189">
        <v>600</v>
      </c>
      <c r="U18" s="189">
        <v>15000</v>
      </c>
      <c r="V18" s="189"/>
      <c r="W18" s="189"/>
      <c r="X18" s="189"/>
      <c r="Y18" s="189"/>
    </row>
    <row r="19" spans="1:25" ht="12.75">
      <c r="A19" s="188" t="s">
        <v>229</v>
      </c>
      <c r="B19" s="189">
        <f t="shared" si="0"/>
        <v>22257.96</v>
      </c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>
        <v>400</v>
      </c>
      <c r="O19" s="189"/>
      <c r="P19" s="189"/>
      <c r="Q19" s="189"/>
      <c r="R19" s="189">
        <v>15757.96</v>
      </c>
      <c r="S19" s="189"/>
      <c r="T19" s="189">
        <v>800</v>
      </c>
      <c r="U19" s="189">
        <v>3700</v>
      </c>
      <c r="V19" s="189"/>
      <c r="W19" s="189"/>
      <c r="X19" s="189">
        <v>1600</v>
      </c>
      <c r="Y19" s="189"/>
    </row>
    <row r="20" spans="1:25" ht="12.75">
      <c r="A20" s="188" t="s">
        <v>230</v>
      </c>
      <c r="B20" s="189">
        <f t="shared" si="0"/>
        <v>17283.64</v>
      </c>
      <c r="C20" s="189"/>
      <c r="D20" s="189">
        <v>300</v>
      </c>
      <c r="E20" s="189"/>
      <c r="F20" s="189"/>
      <c r="G20" s="189">
        <v>783.64</v>
      </c>
      <c r="H20" s="189"/>
      <c r="I20" s="189"/>
      <c r="J20" s="189"/>
      <c r="K20" s="189"/>
      <c r="L20" s="189"/>
      <c r="M20" s="189">
        <v>12000</v>
      </c>
      <c r="N20" s="189"/>
      <c r="O20" s="189"/>
      <c r="P20" s="189"/>
      <c r="Q20" s="189"/>
      <c r="R20" s="189"/>
      <c r="S20" s="189">
        <v>100</v>
      </c>
      <c r="T20" s="189">
        <v>200</v>
      </c>
      <c r="U20" s="189">
        <v>1700</v>
      </c>
      <c r="V20" s="189">
        <v>400</v>
      </c>
      <c r="W20" s="189">
        <v>300</v>
      </c>
      <c r="X20" s="189">
        <v>1500</v>
      </c>
      <c r="Y20" s="189"/>
    </row>
    <row r="21" spans="1:25" ht="12.75">
      <c r="A21" s="188" t="s">
        <v>231</v>
      </c>
      <c r="B21" s="189">
        <f t="shared" si="0"/>
        <v>10412.34</v>
      </c>
      <c r="C21" s="189"/>
      <c r="D21" s="189">
        <v>250</v>
      </c>
      <c r="E21" s="189"/>
      <c r="F21" s="189"/>
      <c r="G21" s="189"/>
      <c r="H21" s="189"/>
      <c r="I21" s="189"/>
      <c r="J21" s="189"/>
      <c r="K21" s="189"/>
      <c r="L21" s="189"/>
      <c r="M21" s="189"/>
      <c r="N21" s="189">
        <v>9162.34</v>
      </c>
      <c r="O21" s="189"/>
      <c r="P21" s="189"/>
      <c r="Q21" s="189"/>
      <c r="R21" s="189"/>
      <c r="S21" s="189">
        <v>1000</v>
      </c>
      <c r="T21" s="189"/>
      <c r="U21" s="189"/>
      <c r="V21" s="189"/>
      <c r="W21" s="189"/>
      <c r="X21" s="189"/>
      <c r="Y21" s="189"/>
    </row>
    <row r="22" spans="1:25" ht="12.75">
      <c r="A22" s="188" t="s">
        <v>232</v>
      </c>
      <c r="B22" s="189">
        <f t="shared" si="0"/>
        <v>15302.35</v>
      </c>
      <c r="C22" s="189">
        <v>1500</v>
      </c>
      <c r="D22" s="189">
        <v>302.35</v>
      </c>
      <c r="E22" s="189"/>
      <c r="F22" s="189"/>
      <c r="G22" s="189"/>
      <c r="H22" s="189"/>
      <c r="I22" s="189"/>
      <c r="J22" s="189"/>
      <c r="K22" s="189"/>
      <c r="L22" s="189"/>
      <c r="M22" s="189"/>
      <c r="N22" s="189">
        <v>300</v>
      </c>
      <c r="O22" s="189">
        <v>700</v>
      </c>
      <c r="P22" s="189">
        <v>10000</v>
      </c>
      <c r="Q22" s="189"/>
      <c r="R22" s="189"/>
      <c r="S22" s="189"/>
      <c r="T22" s="189"/>
      <c r="U22" s="189">
        <v>2100</v>
      </c>
      <c r="V22" s="189">
        <v>400</v>
      </c>
      <c r="W22" s="189"/>
      <c r="X22" s="189"/>
      <c r="Y22" s="189"/>
    </row>
    <row r="23" spans="1:25" s="111" customFormat="1" ht="12.75">
      <c r="A23" s="191" t="s">
        <v>233</v>
      </c>
      <c r="B23" s="192">
        <f t="shared" si="0"/>
        <v>27358.75</v>
      </c>
      <c r="C23" s="192"/>
      <c r="D23" s="192">
        <v>550</v>
      </c>
      <c r="E23" s="192"/>
      <c r="F23" s="192">
        <v>0</v>
      </c>
      <c r="G23" s="192"/>
      <c r="H23" s="192"/>
      <c r="I23" s="192"/>
      <c r="J23" s="192"/>
      <c r="K23" s="192"/>
      <c r="L23" s="192"/>
      <c r="M23" s="192"/>
      <c r="N23" s="192"/>
      <c r="O23" s="192"/>
      <c r="P23" s="192">
        <v>0</v>
      </c>
      <c r="Q23" s="192">
        <v>19458.75</v>
      </c>
      <c r="R23" s="192"/>
      <c r="S23" s="192">
        <v>3000</v>
      </c>
      <c r="T23" s="192"/>
      <c r="U23" s="192">
        <v>3500</v>
      </c>
      <c r="V23" s="192"/>
      <c r="W23" s="192"/>
      <c r="X23" s="192">
        <v>850</v>
      </c>
      <c r="Y23" s="192"/>
    </row>
    <row r="24" spans="1:25" ht="12.75">
      <c r="A24" s="188" t="s">
        <v>234</v>
      </c>
      <c r="B24" s="189">
        <f t="shared" si="0"/>
        <v>20951.15</v>
      </c>
      <c r="C24" s="189"/>
      <c r="D24" s="189">
        <v>400</v>
      </c>
      <c r="E24" s="189"/>
      <c r="F24" s="189">
        <v>1000</v>
      </c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>
        <v>100</v>
      </c>
      <c r="T24" s="189">
        <v>500</v>
      </c>
      <c r="U24" s="189">
        <v>1500</v>
      </c>
      <c r="V24" s="189">
        <v>2070</v>
      </c>
      <c r="W24" s="189"/>
      <c r="X24" s="189">
        <v>15381.15</v>
      </c>
      <c r="Y24" s="189"/>
    </row>
    <row r="25" spans="1:25" ht="21">
      <c r="A25" s="188" t="s">
        <v>235</v>
      </c>
      <c r="B25" s="189">
        <f t="shared" si="0"/>
        <v>11761.31</v>
      </c>
      <c r="C25" s="189"/>
      <c r="D25" s="189">
        <v>220</v>
      </c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>
        <v>1145</v>
      </c>
      <c r="T25" s="189">
        <v>1146.31</v>
      </c>
      <c r="U25" s="189">
        <v>100</v>
      </c>
      <c r="V25" s="189"/>
      <c r="W25" s="189"/>
      <c r="X25" s="189">
        <v>9150</v>
      </c>
      <c r="Y25" s="189"/>
    </row>
    <row r="26" spans="1:25" ht="21">
      <c r="A26" s="188" t="s">
        <v>236</v>
      </c>
      <c r="B26" s="189">
        <f t="shared" si="0"/>
        <v>20276.67</v>
      </c>
      <c r="C26" s="189"/>
      <c r="D26" s="189">
        <v>400</v>
      </c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>
        <v>3000</v>
      </c>
      <c r="V26" s="189">
        <v>2000</v>
      </c>
      <c r="W26" s="189">
        <v>200</v>
      </c>
      <c r="X26" s="189">
        <v>14676.67</v>
      </c>
      <c r="Y26" s="189"/>
    </row>
    <row r="27" spans="1:25" ht="12.75">
      <c r="A27" s="188" t="s">
        <v>237</v>
      </c>
      <c r="B27" s="189">
        <f t="shared" si="0"/>
        <v>12309.33</v>
      </c>
      <c r="C27" s="189"/>
      <c r="D27" s="189">
        <v>615</v>
      </c>
      <c r="E27" s="189"/>
      <c r="F27" s="189"/>
      <c r="G27" s="189"/>
      <c r="H27" s="189"/>
      <c r="I27" s="189">
        <v>9494.33</v>
      </c>
      <c r="J27" s="189"/>
      <c r="K27" s="189"/>
      <c r="L27" s="189"/>
      <c r="M27" s="189"/>
      <c r="N27" s="189"/>
      <c r="O27" s="189"/>
      <c r="P27" s="189"/>
      <c r="Q27" s="189"/>
      <c r="R27" s="189"/>
      <c r="S27" s="189">
        <v>1200</v>
      </c>
      <c r="T27" s="189">
        <v>1000</v>
      </c>
      <c r="U27" s="189"/>
      <c r="V27" s="189"/>
      <c r="W27" s="189"/>
      <c r="X27" s="189"/>
      <c r="Y27" s="189"/>
    </row>
    <row r="28" spans="1:25" ht="12.75">
      <c r="A28" s="188" t="s">
        <v>238</v>
      </c>
      <c r="B28" s="189">
        <f t="shared" si="0"/>
        <v>20318.82</v>
      </c>
      <c r="C28" s="189"/>
      <c r="D28" s="189">
        <v>400</v>
      </c>
      <c r="E28" s="189"/>
      <c r="F28" s="189"/>
      <c r="G28" s="189">
        <v>3000</v>
      </c>
      <c r="H28" s="189"/>
      <c r="I28" s="189"/>
      <c r="J28" s="189">
        <v>1708.82</v>
      </c>
      <c r="K28" s="189"/>
      <c r="L28" s="189"/>
      <c r="M28" s="189"/>
      <c r="N28" s="189">
        <v>5000</v>
      </c>
      <c r="O28" s="189">
        <v>500</v>
      </c>
      <c r="P28" s="189"/>
      <c r="Q28" s="189">
        <v>1760</v>
      </c>
      <c r="R28" s="189"/>
      <c r="S28" s="189">
        <v>500</v>
      </c>
      <c r="T28" s="189">
        <v>200</v>
      </c>
      <c r="U28" s="189">
        <v>5100</v>
      </c>
      <c r="V28" s="189">
        <v>2000</v>
      </c>
      <c r="W28" s="189"/>
      <c r="X28" s="189">
        <v>150</v>
      </c>
      <c r="Y28" s="189"/>
    </row>
    <row r="29" spans="1:25" ht="21">
      <c r="A29" s="188" t="s">
        <v>239</v>
      </c>
      <c r="B29" s="189">
        <f t="shared" si="0"/>
        <v>15681.75</v>
      </c>
      <c r="C29" s="189"/>
      <c r="D29" s="189">
        <v>1731.75</v>
      </c>
      <c r="E29" s="189"/>
      <c r="F29" s="189">
        <v>300</v>
      </c>
      <c r="G29" s="189"/>
      <c r="H29" s="189"/>
      <c r="I29" s="189"/>
      <c r="J29" s="189"/>
      <c r="K29" s="189"/>
      <c r="L29" s="189">
        <v>10000</v>
      </c>
      <c r="M29" s="189"/>
      <c r="N29" s="189"/>
      <c r="O29" s="189"/>
      <c r="P29" s="189"/>
      <c r="Q29" s="189"/>
      <c r="R29" s="189"/>
      <c r="S29" s="189">
        <v>3000</v>
      </c>
      <c r="T29" s="189"/>
      <c r="U29" s="189"/>
      <c r="V29" s="189">
        <v>500</v>
      </c>
      <c r="W29" s="189"/>
      <c r="X29" s="189">
        <v>150</v>
      </c>
      <c r="Y29" s="189"/>
    </row>
    <row r="30" spans="1:25" ht="12.75">
      <c r="A30" s="188" t="s">
        <v>240</v>
      </c>
      <c r="B30" s="189">
        <f t="shared" si="0"/>
        <v>13573.98</v>
      </c>
      <c r="C30" s="189"/>
      <c r="D30" s="189"/>
      <c r="E30" s="189"/>
      <c r="F30" s="189"/>
      <c r="G30" s="189"/>
      <c r="H30" s="189">
        <v>9000</v>
      </c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>
        <v>4573.98</v>
      </c>
      <c r="Y30" s="189"/>
    </row>
    <row r="31" spans="1:25" ht="12.75">
      <c r="A31" s="188" t="s">
        <v>241</v>
      </c>
      <c r="B31" s="189">
        <f t="shared" si="0"/>
        <v>33934.96</v>
      </c>
      <c r="C31" s="189"/>
      <c r="D31" s="189">
        <v>678.7</v>
      </c>
      <c r="E31" s="189"/>
      <c r="F31" s="189"/>
      <c r="G31" s="189"/>
      <c r="H31" s="189">
        <v>22000</v>
      </c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>
        <v>3000</v>
      </c>
      <c r="T31" s="189">
        <v>2500</v>
      </c>
      <c r="U31" s="189">
        <v>3056.26</v>
      </c>
      <c r="V31" s="189">
        <v>600</v>
      </c>
      <c r="W31" s="189">
        <v>1000</v>
      </c>
      <c r="X31" s="189">
        <v>1100</v>
      </c>
      <c r="Y31" s="189"/>
    </row>
    <row r="32" spans="1:25" ht="12.75">
      <c r="A32" s="188" t="s">
        <v>242</v>
      </c>
      <c r="B32" s="189">
        <f t="shared" si="0"/>
        <v>18421.84</v>
      </c>
      <c r="C32" s="189"/>
      <c r="D32" s="189">
        <v>370</v>
      </c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>
        <v>300</v>
      </c>
      <c r="T32" s="189"/>
      <c r="U32" s="189">
        <v>3000</v>
      </c>
      <c r="V32" s="189">
        <v>6700</v>
      </c>
      <c r="W32" s="189"/>
      <c r="X32" s="189">
        <v>8051.84</v>
      </c>
      <c r="Y32" s="189"/>
    </row>
    <row r="33" spans="1:25" ht="12.75">
      <c r="A33" s="193" t="s">
        <v>149</v>
      </c>
      <c r="B33" s="194">
        <f>SUM(B11:B32)</f>
        <v>442629.95</v>
      </c>
      <c r="C33" s="194">
        <f>SUM(C11:C32)</f>
        <v>4600</v>
      </c>
      <c r="D33" s="194">
        <f aca="true" t="shared" si="1" ref="D33:Y33">SUM(D11:D32)</f>
        <v>10757.800000000001</v>
      </c>
      <c r="E33" s="194">
        <f t="shared" si="1"/>
        <v>10000</v>
      </c>
      <c r="F33" s="194">
        <f t="shared" si="1"/>
        <v>1300</v>
      </c>
      <c r="G33" s="194">
        <f t="shared" si="1"/>
        <v>11583.64</v>
      </c>
      <c r="H33" s="194">
        <f t="shared" si="1"/>
        <v>40402.520000000004</v>
      </c>
      <c r="I33" s="194">
        <f t="shared" si="1"/>
        <v>9494.33</v>
      </c>
      <c r="J33" s="194">
        <f t="shared" si="1"/>
        <v>5153.16</v>
      </c>
      <c r="K33" s="194">
        <f t="shared" si="1"/>
        <v>6000</v>
      </c>
      <c r="L33" s="194">
        <f t="shared" si="1"/>
        <v>10000</v>
      </c>
      <c r="M33" s="194">
        <f t="shared" si="1"/>
        <v>12000</v>
      </c>
      <c r="N33" s="194">
        <f t="shared" si="1"/>
        <v>30082.56</v>
      </c>
      <c r="O33" s="194">
        <f t="shared" si="1"/>
        <v>2600</v>
      </c>
      <c r="P33" s="194">
        <f t="shared" si="1"/>
        <v>10000</v>
      </c>
      <c r="Q33" s="194">
        <f t="shared" si="1"/>
        <v>24637.57</v>
      </c>
      <c r="R33" s="194">
        <f t="shared" si="1"/>
        <v>25757.96</v>
      </c>
      <c r="S33" s="194">
        <f t="shared" si="1"/>
        <v>31746.5</v>
      </c>
      <c r="T33" s="194">
        <f t="shared" si="1"/>
        <v>11846.31</v>
      </c>
      <c r="U33" s="194">
        <f t="shared" si="1"/>
        <v>57056.26</v>
      </c>
      <c r="V33" s="194">
        <f t="shared" si="1"/>
        <v>26149.47</v>
      </c>
      <c r="W33" s="194">
        <f t="shared" si="1"/>
        <v>1500</v>
      </c>
      <c r="X33" s="194">
        <f t="shared" si="1"/>
        <v>69806.64</v>
      </c>
      <c r="Y33" s="194">
        <f t="shared" si="1"/>
        <v>30155.23</v>
      </c>
    </row>
    <row r="35" ht="12.75">
      <c r="B35" s="195"/>
    </row>
  </sheetData>
  <sheetProtection/>
  <mergeCells count="15">
    <mergeCell ref="A5:Y5"/>
    <mergeCell ref="A7:A10"/>
    <mergeCell ref="B7:B10"/>
    <mergeCell ref="C7:Y7"/>
    <mergeCell ref="C8:E8"/>
    <mergeCell ref="F8:H8"/>
    <mergeCell ref="J8:L8"/>
    <mergeCell ref="N8:U8"/>
    <mergeCell ref="V8:Y8"/>
    <mergeCell ref="C9:E9"/>
    <mergeCell ref="F9:H9"/>
    <mergeCell ref="J9:L9"/>
    <mergeCell ref="N9:R9"/>
    <mergeCell ref="S9:U9"/>
    <mergeCell ref="V9:Y9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Hzastrozna</cp:lastModifiedBy>
  <cp:lastPrinted>2020-05-11T12:25:44Z</cp:lastPrinted>
  <dcterms:created xsi:type="dcterms:W3CDTF">1997-02-26T13:46:56Z</dcterms:created>
  <dcterms:modified xsi:type="dcterms:W3CDTF">2020-05-11T12:26:42Z</dcterms:modified>
  <cp:category/>
  <cp:version/>
  <cp:contentType/>
  <cp:contentStatus/>
</cp:coreProperties>
</file>